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taylor\Documents\MOS\"/>
    </mc:Choice>
  </mc:AlternateContent>
  <bookViews>
    <workbookView xWindow="0" yWindow="0" windowWidth="23040" windowHeight="9384" activeTab="1"/>
  </bookViews>
  <sheets>
    <sheet name="INSTRUCTIONS FOR USE" sheetId="2" r:id="rId1"/>
    <sheet name="EXHIBITOR ORDER FORM" sheetId="1" r:id="rId2"/>
  </sheets>
  <definedNames>
    <definedName name="_xlnm._FilterDatabase" localSheetId="1" hidden="1">'EXHIBITOR ORDER FORM'!$A$121:$A$130</definedName>
    <definedName name="_xlnm.Print_Area" localSheetId="1">'EXHIBITOR ORDER FORM'!$A$1:$L$142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1" l="1"/>
  <c r="J37" i="1" l="1"/>
  <c r="J38" i="1"/>
  <c r="J44" i="1" l="1"/>
  <c r="L13" i="1" l="1"/>
  <c r="J26" i="1" l="1"/>
  <c r="J15" i="1"/>
  <c r="M14" i="1" l="1"/>
  <c r="M13" i="1"/>
  <c r="M45" i="1" l="1"/>
  <c r="M21" i="1" l="1"/>
  <c r="M18" i="1"/>
  <c r="M15" i="1"/>
  <c r="L45" i="1" l="1"/>
  <c r="M19" i="1"/>
  <c r="M17" i="1"/>
  <c r="M24" i="1"/>
  <c r="M26" i="1"/>
  <c r="M34" i="1"/>
  <c r="M44" i="1"/>
  <c r="M38" i="1"/>
  <c r="M37" i="1"/>
  <c r="M22" i="1"/>
  <c r="M16" i="1"/>
  <c r="L16" i="1" l="1"/>
  <c r="J42" i="1"/>
  <c r="J41" i="1"/>
  <c r="J39" i="1"/>
  <c r="J25" i="1"/>
  <c r="J24" i="1"/>
  <c r="J22" i="1"/>
  <c r="J21" i="1"/>
  <c r="J19" i="1"/>
  <c r="J18" i="1"/>
  <c r="J17" i="1"/>
  <c r="J16" i="1"/>
  <c r="J14" i="1"/>
  <c r="J13" i="1"/>
  <c r="J12" i="1"/>
  <c r="L22" i="1" l="1"/>
  <c r="L21" i="1"/>
  <c r="L19" i="1" l="1"/>
  <c r="L18" i="1" l="1"/>
  <c r="L25" i="1" l="1"/>
  <c r="L42" i="1" l="1"/>
  <c r="L17" i="1"/>
  <c r="L12" i="1"/>
  <c r="L14" i="1"/>
  <c r="L15" i="1"/>
  <c r="L24" i="1"/>
  <c r="L26" i="1"/>
  <c r="L41" i="1"/>
  <c r="L44" i="1"/>
  <c r="L34" i="1"/>
  <c r="L35" i="1"/>
  <c r="L37" i="1"/>
  <c r="L38" i="1"/>
  <c r="L39" i="1"/>
  <c r="K61" i="1"/>
  <c r="K63" i="1"/>
  <c r="K53" i="1"/>
  <c r="L51" i="1" l="1"/>
  <c r="L55" i="1"/>
  <c r="L53" i="1" l="1"/>
  <c r="L59" i="1" s="1"/>
  <c r="L57" i="1"/>
  <c r="L61" i="1" l="1"/>
  <c r="L63" i="1" l="1"/>
  <c r="L67" i="1" s="1"/>
</calcChain>
</file>

<file path=xl/sharedStrings.xml><?xml version="1.0" encoding="utf-8"?>
<sst xmlns="http://schemas.openxmlformats.org/spreadsheetml/2006/main" count="215" uniqueCount="179">
  <si>
    <t>COMPANY:</t>
  </si>
  <si>
    <t>STREET:</t>
  </si>
  <si>
    <t>CITY:</t>
  </si>
  <si>
    <t>PROV / STATE:</t>
  </si>
  <si>
    <t>E-MAIL:</t>
  </si>
  <si>
    <t>POSTAL CODE:</t>
  </si>
  <si>
    <t>PHONE:</t>
  </si>
  <si>
    <t>FAX:</t>
  </si>
  <si>
    <t>ORDERED BY:</t>
  </si>
  <si>
    <t>SHOW NAME:</t>
  </si>
  <si>
    <t>LOCATION:</t>
  </si>
  <si>
    <t>BOOTH #:</t>
  </si>
  <si>
    <t>INSTALLATION DATE:</t>
  </si>
  <si>
    <t>TIME:</t>
  </si>
  <si>
    <t>EXHIBIT START DATE:</t>
  </si>
  <si>
    <t>EXHIBIT END DATE:</t>
  </si>
  <si>
    <t>CONTACT ON-SITE:</t>
  </si>
  <si>
    <t>QUANTITY</t>
  </si>
  <si>
    <t>EQUIPMENT AVAILABLE</t>
  </si>
  <si>
    <t>TOTAL</t>
  </si>
  <si>
    <t>COLOUR INKJET PRINTER</t>
  </si>
  <si>
    <t>FLAT SCREEN MONITOR FLOOR STAND</t>
  </si>
  <si>
    <t>WIRELESS MICROPHONE</t>
  </si>
  <si>
    <t>(HANDHELD, LAVALIER, OR HEADSET)</t>
  </si>
  <si>
    <t>SHOW RATE</t>
  </si>
  <si>
    <t>DELIVERY &amp; PICKUP:</t>
  </si>
  <si>
    <t>SUB-TOTAL:</t>
  </si>
  <si>
    <t>TOTAL:</t>
  </si>
  <si>
    <t>EXPIRY:</t>
  </si>
  <si>
    <t>DATE:</t>
  </si>
  <si>
    <t>AUTHORIZED SIGNATURE:</t>
  </si>
  <si>
    <t>NAME ON CREDIT CARD:</t>
  </si>
  <si>
    <t>New Brunswick</t>
  </si>
  <si>
    <t>Nova Scotia</t>
  </si>
  <si>
    <t>Quebec</t>
  </si>
  <si>
    <t>Ontario</t>
  </si>
  <si>
    <t>Manitoba</t>
  </si>
  <si>
    <t>Saskatchewan</t>
  </si>
  <si>
    <t>Alberta</t>
  </si>
  <si>
    <t>British Columbia</t>
  </si>
  <si>
    <t>Newfoundland</t>
  </si>
  <si>
    <t>PROVINCE</t>
  </si>
  <si>
    <t xml:space="preserve">PROVINCIAL SALES TAX: </t>
  </si>
  <si>
    <t xml:space="preserve">GST or HST: </t>
  </si>
  <si>
    <t>CREDIT CARD #:</t>
  </si>
  <si>
    <t>PST</t>
  </si>
  <si>
    <t>GST or HST</t>
  </si>
  <si>
    <t>For further information, please contact:</t>
  </si>
  <si>
    <t xml:space="preserve"> PH</t>
  </si>
  <si>
    <t xml:space="preserve"> FAX</t>
  </si>
  <si>
    <t>VISA</t>
  </si>
  <si>
    <t>MASTERCARD</t>
  </si>
  <si>
    <t>AMEX</t>
  </si>
  <si>
    <t>DINERS</t>
  </si>
  <si>
    <t>OTHER</t>
  </si>
  <si>
    <t>PLEASE INQUIRE IF YOU DO NOT SEE WHAT YOU NEED!</t>
  </si>
  <si>
    <t>VIDEO CART WITH SKIRT</t>
  </si>
  <si>
    <t>FLAT SCREEN DISPLAYS &amp; PROJECTORS FOR COMPUTERS</t>
  </si>
  <si>
    <t>TERMS &amp; CONDITIONS</t>
  </si>
  <si>
    <t>Please forward payment in full with your order.</t>
  </si>
  <si>
    <t>Orders received less than 5 business days prior to setup date may be subject to additional charges.</t>
  </si>
  <si>
    <t xml:space="preserve">Written order cancellation must be received at least 5 business days prior to setup date to avoid a 1 day charge. </t>
  </si>
  <si>
    <t>Your authorized representative must be at your booth at specified date &amp; time to accept delivery of equipment.</t>
  </si>
  <si>
    <t>Please note: we cannot leave equipment in your booth without your representative there to receive it.</t>
  </si>
  <si>
    <t>Please do not leave equipment unattended in your booth when the show finishes.</t>
  </si>
  <si>
    <t>Any extension of the rental period must be arranged prior to termination of the original rental period.</t>
  </si>
  <si>
    <t>Customer is liable for full replacement value of rented equipment &amp; is responsible for insuring said equipment.</t>
  </si>
  <si>
    <t>Customer agrees to be bound by all applicable license &amp; copyright laws for software on rented equipment.</t>
  </si>
  <si>
    <t>CHEQUE</t>
  </si>
  <si>
    <t>PAYMENT</t>
  </si>
  <si>
    <t>PEI</t>
  </si>
  <si>
    <t>DAYS</t>
  </si>
  <si>
    <t>INSTRUCTIONS FOR USE</t>
  </si>
  <si>
    <t>All cells except those required for our input and customer input are protected.</t>
  </si>
  <si>
    <t>Cells that require our input before sending form to customer:</t>
  </si>
  <si>
    <t>D1</t>
  </si>
  <si>
    <t>F1</t>
  </si>
  <si>
    <t>I2</t>
  </si>
  <si>
    <t>Enter the show name.</t>
  </si>
  <si>
    <t>I3</t>
  </si>
  <si>
    <t>Enter the show location.</t>
  </si>
  <si>
    <t>Enter the AE's telephone number.</t>
  </si>
  <si>
    <t>Enter the AE's fax number.</t>
  </si>
  <si>
    <t>Enter the AE's e-mail address.</t>
  </si>
  <si>
    <t>Enter the AE's name.</t>
  </si>
  <si>
    <t>When you click on the cell, an arrow appears. Click on the arrow &amp; a list of provinces appears. Select province where show is being held.</t>
  </si>
  <si>
    <t>When you click on the cell, an arrow appears. Click on the arrow &amp; a list of rental days appears. Select number of show days.</t>
  </si>
  <si>
    <t>This form is designed with a number of customer-friendly features:</t>
  </si>
  <si>
    <t xml:space="preserve">Show Managers can post in as an Excel document on their web-site, so it is available to their Exhibitors on-line. </t>
  </si>
  <si>
    <r>
      <t xml:space="preserve">The form is self-calculating. This means that, once an Exhibitor has filled it out, they see a total of </t>
    </r>
    <r>
      <rPr>
        <b/>
        <sz val="10"/>
        <rFont val="Arial"/>
        <family val="2"/>
      </rPr>
      <t>all</t>
    </r>
    <r>
      <rPr>
        <sz val="10"/>
        <rFont val="Arial"/>
        <family val="2"/>
      </rPr>
      <t xml:space="preserve"> charges, including labour &amp; taxes.</t>
    </r>
  </si>
  <si>
    <t>It couldn't be simpler! Just complete the form on-line, save to your desktop, &amp; e-mail to the e-mail address above.</t>
  </si>
  <si>
    <t xml:space="preserve">Exhibitors may then fill out the form on-line, save it as a regular Excel file, and e-mail it back to us, all in one easy step. </t>
  </si>
  <si>
    <t>We will still make printed PDF versions available to Show Managers, if required.</t>
  </si>
  <si>
    <t>C1</t>
  </si>
  <si>
    <t>Enter your local Delivery &amp; Pickup rate here. If you do not complete this cell, the default is set at $100.</t>
  </si>
  <si>
    <r>
      <t xml:space="preserve">Once these entries have been made, </t>
    </r>
    <r>
      <rPr>
        <b/>
        <i/>
        <sz val="10"/>
        <rFont val="Arial"/>
        <family val="2"/>
      </rPr>
      <t>delete the 'Instructions for Use' tab</t>
    </r>
    <r>
      <rPr>
        <sz val="10"/>
        <rFont val="Arial"/>
        <family val="2"/>
      </rPr>
      <t>. Then save the worksheet as 'Exhibitor form for Customer XYZ - Month Year'</t>
    </r>
  </si>
  <si>
    <t>e-mail address:</t>
  </si>
  <si>
    <t>D75</t>
  </si>
  <si>
    <t>D76</t>
  </si>
  <si>
    <t>J75</t>
  </si>
  <si>
    <t>J76</t>
  </si>
  <si>
    <t>905-366-0274</t>
  </si>
  <si>
    <t xml:space="preserve"> </t>
  </si>
  <si>
    <r>
      <t>(</t>
    </r>
    <r>
      <rPr>
        <b/>
        <sz val="10"/>
        <rFont val="Arial"/>
        <family val="2"/>
      </rPr>
      <t>16:9</t>
    </r>
    <r>
      <rPr>
        <sz val="10"/>
        <rFont val="Arial"/>
        <family val="2"/>
      </rPr>
      <t xml:space="preserve"> RATIO)</t>
    </r>
  </si>
  <si>
    <r>
      <t>(</t>
    </r>
    <r>
      <rPr>
        <b/>
        <sz val="10"/>
        <rFont val="Arial"/>
        <family val="2"/>
      </rPr>
      <t>16:9</t>
    </r>
    <r>
      <rPr>
        <sz val="10"/>
        <rFont val="Arial"/>
        <family val="2"/>
      </rPr>
      <t xml:space="preserve"> RATIO, 1920 x 1080, VIDEO, HDTV,)</t>
    </r>
  </si>
  <si>
    <t>LCD PROJECTOR WXGA</t>
  </si>
  <si>
    <t>--- LCD PROJECTORS 16:9 BRIGHTER &amp; AVAILABLE UPON REQUEST ---</t>
  </si>
  <si>
    <t>LASERJET PRINTER B&amp;W</t>
  </si>
  <si>
    <t>COMPUTER SPEAKERS (PAIR)</t>
  </si>
  <si>
    <t>6 FT TRIPOD SCREEN WITH SKIRT</t>
  </si>
  <si>
    <t>20" LCD NEC WXGA MONITOR</t>
  </si>
  <si>
    <t>32" LCD FLAT SCREEN MONITOR 720p</t>
  </si>
  <si>
    <r>
      <t>(</t>
    </r>
    <r>
      <rPr>
        <b/>
        <sz val="10"/>
        <rFont val="Arial"/>
        <family val="2"/>
      </rPr>
      <t>16:9</t>
    </r>
    <r>
      <rPr>
        <sz val="10"/>
        <rFont val="Arial"/>
        <family val="2"/>
      </rPr>
      <t xml:space="preserve"> RATIO, 1366 x 768 XGA,  VIDEO, HDTV )</t>
    </r>
  </si>
  <si>
    <r>
      <t>(</t>
    </r>
    <r>
      <rPr>
        <b/>
        <sz val="10"/>
        <rFont val="Arial"/>
        <family val="2"/>
      </rPr>
      <t>16:9</t>
    </r>
    <r>
      <rPr>
        <sz val="10"/>
        <rFont val="Arial"/>
        <family val="2"/>
      </rPr>
      <t xml:space="preserve"> RATIO, 1680 x 1050)</t>
    </r>
  </si>
  <si>
    <r>
      <t>(</t>
    </r>
    <r>
      <rPr>
        <b/>
        <sz val="10"/>
        <rFont val="Arial"/>
        <family val="2"/>
      </rPr>
      <t>16:9</t>
    </r>
    <r>
      <rPr>
        <sz val="10"/>
        <rFont val="Arial"/>
        <family val="2"/>
      </rPr>
      <t xml:space="preserve"> RATIO, 1920 x 1080, VIDEO, HDTV )</t>
    </r>
  </si>
  <si>
    <r>
      <t>(</t>
    </r>
    <r>
      <rPr>
        <b/>
        <sz val="10"/>
        <rFont val="Arial"/>
        <family val="2"/>
      </rPr>
      <t>16:9</t>
    </r>
    <r>
      <rPr>
        <sz val="10"/>
        <rFont val="Arial"/>
        <family val="2"/>
      </rPr>
      <t xml:space="preserve"> RATIO, 1920 x 1080, VIDEO, HDTV)</t>
    </r>
  </si>
  <si>
    <t>BOOTH AUDIO SYSTEM V2</t>
  </si>
  <si>
    <t>regular delivery</t>
  </si>
  <si>
    <t>2 tech 1 hr in, 2 tech 1/2 out + 50% each additional</t>
  </si>
  <si>
    <t>1 tech x 1 hr in, 1 tech x 1 hr out + 50% each additional</t>
  </si>
  <si>
    <t xml:space="preserve">1 tech 1/2 hr in, 1 tech 1/2 out </t>
  </si>
  <si>
    <t>regular dellivery</t>
  </si>
  <si>
    <t>1 tech 1/2 hr in, 1 tech 1/4 hr out + 50% each addional</t>
  </si>
  <si>
    <t>1 tech 1/4 hr in, 1 tech 1/4 hr out + 100% each addiitional</t>
  </si>
  <si>
    <t>Labour Math</t>
  </si>
  <si>
    <t>LABOUR:</t>
  </si>
  <si>
    <t>All computers come with 10/100 Ethernet, Windows and Office software</t>
  </si>
  <si>
    <t>DESKTOP COMPUTER 16:9 ratio (Select Type)</t>
  </si>
  <si>
    <t>Desktop w/ Windows 7 / Office 2010</t>
  </si>
  <si>
    <t>Laptop w/ Windows 7 / Office 2010</t>
  </si>
  <si>
    <t>LAPTOP COMPUTER 16:9 ratio (Select Type)</t>
  </si>
  <si>
    <t>Desktop w/ Windows XP / Office 2010</t>
  </si>
  <si>
    <t>Laptop w/ Windows XP / Office 2010</t>
  </si>
  <si>
    <t>Laptop w/ Windows XP / Office 2003</t>
  </si>
  <si>
    <t>Desktop w/ Windows XP / Office 2003</t>
  </si>
  <si>
    <t>CABLES &amp; CONSUMABLES:</t>
  </si>
  <si>
    <t>(RENTED WITH MONITOR ONLY)</t>
  </si>
  <si>
    <t>SHELF FOR MONITOR FLOOR STAND</t>
  </si>
  <si>
    <t>Administration Fees will apply on all credit card transactions over $5,000.</t>
  </si>
  <si>
    <t>4 tech 1/2 hr in, 4 tech 1/2 out + 100% each additional</t>
  </si>
  <si>
    <t>(ADDT'L CARTRIDGES EXTRA)</t>
  </si>
  <si>
    <t>The equipment is your responsibility until picked up by a Freeman Audio Visual Canada representative.</t>
  </si>
  <si>
    <t>Freeman Audio Visual Canada is not responsible for any equipment performance problems caused by customer's software.</t>
  </si>
  <si>
    <r>
      <t xml:space="preserve">PAYMENT MUST ACCOMPANY YOUR ORDER                                                                                             </t>
    </r>
    <r>
      <rPr>
        <b/>
        <i/>
        <sz val="10"/>
        <rFont val="Arial"/>
        <family val="2"/>
      </rPr>
      <t>(</t>
    </r>
    <r>
      <rPr>
        <b/>
        <i/>
        <sz val="9"/>
        <rFont val="Arial"/>
        <family val="2"/>
      </rPr>
      <t>CLICK 'PAYMENT' BOX ; USE ARROW TO SELECT METHOD)</t>
    </r>
  </si>
  <si>
    <t>40" LED FLAT SCREEN MONITOR 1080p</t>
  </si>
  <si>
    <t>55" LCD FLAT SCREEN MONITOR 1080p</t>
  </si>
  <si>
    <t>60" LCD/LED FLAT SCREEN MONITOR 1080p</t>
  </si>
  <si>
    <t>70" LCD/LED FLAT SCREEN MONITOR 1080p</t>
  </si>
  <si>
    <r>
      <t xml:space="preserve">80" LED FLAT SCREEN MONITOR 1080p </t>
    </r>
    <r>
      <rPr>
        <b/>
        <sz val="10"/>
        <rFont val="Arial"/>
        <family val="2"/>
      </rPr>
      <t>(comes with stand)</t>
    </r>
  </si>
  <si>
    <t>* 20" - 32" Flat Screens can be placed on a cart or table top  (32" Flat Screens can be mounted on a stand/booth)</t>
  </si>
  <si>
    <r>
      <t xml:space="preserve">40" SAMSUNG MULTI </t>
    </r>
    <r>
      <rPr>
        <b/>
        <sz val="10"/>
        <rFont val="Arial"/>
        <family val="2"/>
      </rPr>
      <t>TOUCH SCREEN</t>
    </r>
    <r>
      <rPr>
        <sz val="10"/>
        <rFont val="Arial"/>
        <family val="2"/>
      </rPr>
      <t xml:space="preserve"> MONITOR</t>
    </r>
  </si>
  <si>
    <r>
      <t xml:space="preserve">55" SAMSUNG MULTI </t>
    </r>
    <r>
      <rPr>
        <b/>
        <sz val="10"/>
        <rFont val="Arial"/>
        <family val="2"/>
      </rPr>
      <t>TOUCH SCREEN</t>
    </r>
    <r>
      <rPr>
        <sz val="10"/>
        <rFont val="Arial"/>
        <family val="2"/>
      </rPr>
      <t xml:space="preserve"> MONITOR</t>
    </r>
  </si>
  <si>
    <r>
      <t xml:space="preserve">** </t>
    </r>
    <r>
      <rPr>
        <sz val="10"/>
        <rFont val="Arial"/>
        <family val="2"/>
      </rPr>
      <t xml:space="preserve"> 40" - 80" Flat Screens MUST be mounted on a stand or attached to client booth</t>
    </r>
  </si>
  <si>
    <r>
      <t>(</t>
    </r>
    <r>
      <rPr>
        <b/>
        <sz val="10"/>
        <rFont val="Arial"/>
        <family val="2"/>
      </rPr>
      <t>16:9</t>
    </r>
    <r>
      <rPr>
        <sz val="10"/>
        <rFont val="Arial"/>
        <family val="2"/>
      </rPr>
      <t xml:space="preserve">  RATIO,1920 x 1080, VIDEO, HDTV)</t>
    </r>
  </si>
  <si>
    <r>
      <t xml:space="preserve">DESKTOP COMPUTER 16:9 ratio </t>
    </r>
    <r>
      <rPr>
        <b/>
        <sz val="10"/>
        <color theme="0"/>
        <rFont val="Cambria"/>
        <family val="1"/>
      </rPr>
      <t>(Select Type)</t>
    </r>
  </si>
  <si>
    <r>
      <t xml:space="preserve">LAPTOP COMPUTER 16:9 ratio </t>
    </r>
    <r>
      <rPr>
        <b/>
        <sz val="10"/>
        <color theme="0"/>
        <rFont val="Cambria"/>
        <family val="1"/>
      </rPr>
      <t>(Select Type)</t>
    </r>
  </si>
  <si>
    <t>288 +288 each addiitonal</t>
  </si>
  <si>
    <t>288 + 288 each addiitonal</t>
  </si>
  <si>
    <t>144 each + 72 each additional</t>
  </si>
  <si>
    <t>54 each + 27.5 each additional</t>
  </si>
  <si>
    <t>216  + 108 each additional</t>
  </si>
  <si>
    <t>144 + 72 each additional</t>
  </si>
  <si>
    <t>EQUIPMENT TOTAL:</t>
  </si>
  <si>
    <t>48" LCD/LED FLAT SCREEN MONITOR 1080p</t>
  </si>
  <si>
    <t>VIDEO &amp; AUDIO ACCESSORIES</t>
  </si>
  <si>
    <t>COMPUTERS, PRINTERS &amp; MEDIA PLAYERS</t>
  </si>
  <si>
    <t>Michael O'Shea</t>
  </si>
  <si>
    <t>michael.oshea@freemanco.com</t>
  </si>
  <si>
    <t>416-254-7779</t>
  </si>
  <si>
    <t>ATTENDING</t>
  </si>
  <si>
    <t>OCT 22ND</t>
  </si>
  <si>
    <t>OCT 23RD-24TH</t>
  </si>
  <si>
    <t>OCT 22ND-24TH</t>
  </si>
  <si>
    <t>HRPA Annual Conference &amp; Trade Show</t>
  </si>
  <si>
    <t>Metro Toronto Convention Centre South Building</t>
  </si>
  <si>
    <t>Jan 22, 2020</t>
  </si>
  <si>
    <t>Jan 23, 2020</t>
  </si>
  <si>
    <t>(2 SPEAKERS, MIXER/AMPLIFIER, WIRELESS MIC)</t>
  </si>
  <si>
    <t>AUDIO VISUAL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</si>
</sst>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5" formatCode="0.0\ %"/>
    <numFmt numFmtId="166" formatCode="0.00\ %"/>
    <numFmt numFmtId="167" formatCode="0.0%"/>
    <numFmt numFmtId="168" formatCode="&quot;$&quot;#,##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sz val="16"/>
      <name val="Arial Narrow"/>
      <family val="2"/>
    </font>
    <font>
      <sz val="16"/>
      <name val="Arial"/>
      <family val="2"/>
    </font>
    <font>
      <sz val="10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name val="Arial"/>
      <family val="2"/>
    </font>
    <font>
      <b/>
      <sz val="12"/>
      <color indexed="10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Cambria"/>
      <family val="1"/>
    </font>
    <font>
      <sz val="10"/>
      <color theme="0"/>
      <name val="Cambria"/>
      <family val="1"/>
    </font>
    <font>
      <b/>
      <sz val="10"/>
      <color theme="0"/>
      <name val="Cambria"/>
      <family val="1"/>
    </font>
    <font>
      <sz val="11"/>
      <color theme="0"/>
      <name val="Cambria"/>
      <family val="1"/>
    </font>
    <font>
      <sz val="16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 Narrow"/>
      <family val="2"/>
    </font>
    <font>
      <sz val="10"/>
      <color rgb="FF00B0F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5" fillId="0" borderId="0" xfId="0" applyFont="1" applyBorder="1" applyAlignment="1"/>
    <xf numFmtId="0" fontId="6" fillId="0" borderId="0" xfId="0" applyFont="1" applyBorder="1"/>
    <xf numFmtId="0" fontId="5" fillId="0" borderId="0" xfId="0" applyFont="1" applyBorder="1"/>
    <xf numFmtId="0" fontId="9" fillId="0" borderId="0" xfId="0" applyFont="1" applyAlignment="1">
      <alignment vertical="top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" fontId="15" fillId="0" borderId="0" xfId="0" applyNumberFormat="1" applyFont="1"/>
    <xf numFmtId="0" fontId="15" fillId="0" borderId="0" xfId="0" applyFo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right"/>
    </xf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11" fillId="0" borderId="4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0" fontId="18" fillId="0" borderId="1" xfId="0" applyFont="1" applyBorder="1"/>
    <xf numFmtId="0" fontId="19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/>
    </xf>
    <xf numFmtId="0" fontId="11" fillId="0" borderId="7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18" fillId="0" borderId="1" xfId="0" applyFont="1" applyBorder="1" applyProtection="1">
      <protection locked="0"/>
    </xf>
    <xf numFmtId="0" fontId="10" fillId="0" borderId="0" xfId="0" applyFont="1"/>
    <xf numFmtId="0" fontId="4" fillId="0" borderId="3" xfId="0" applyFont="1" applyBorder="1" applyAlignment="1" applyProtection="1">
      <alignment horizontal="center"/>
      <protection locked="0"/>
    </xf>
    <xf numFmtId="0" fontId="22" fillId="0" borderId="0" xfId="0" applyFont="1"/>
    <xf numFmtId="16" fontId="22" fillId="0" borderId="0" xfId="0" applyNumberFormat="1" applyFont="1"/>
    <xf numFmtId="0" fontId="22" fillId="0" borderId="0" xfId="0" applyFont="1" applyAlignment="1">
      <alignment horizontal="center"/>
    </xf>
    <xf numFmtId="0" fontId="18" fillId="0" borderId="0" xfId="0" applyFont="1"/>
    <xf numFmtId="49" fontId="11" fillId="0" borderId="3" xfId="0" applyNumberFormat="1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>
      <alignment vertical="top"/>
    </xf>
    <xf numFmtId="0" fontId="20" fillId="2" borderId="9" xfId="0" applyFont="1" applyFill="1" applyBorder="1" applyAlignment="1">
      <alignment vertical="top"/>
    </xf>
    <xf numFmtId="0" fontId="23" fillId="0" borderId="6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0" fillId="2" borderId="12" xfId="0" applyFont="1" applyFill="1" applyBorder="1" applyAlignment="1">
      <alignment vertical="top"/>
    </xf>
    <xf numFmtId="164" fontId="11" fillId="0" borderId="4" xfId="0" applyNumberFormat="1" applyFont="1" applyBorder="1" applyAlignment="1">
      <alignment horizontal="center" vertical="top"/>
    </xf>
    <xf numFmtId="3" fontId="11" fillId="0" borderId="13" xfId="0" applyNumberFormat="1" applyFont="1" applyBorder="1" applyAlignment="1">
      <alignment horizontal="center" vertical="top"/>
    </xf>
    <xf numFmtId="164" fontId="11" fillId="0" borderId="13" xfId="0" applyNumberFormat="1" applyFont="1" applyBorder="1" applyAlignment="1">
      <alignment horizontal="center" vertical="top"/>
    </xf>
    <xf numFmtId="0" fontId="20" fillId="0" borderId="14" xfId="0" applyFont="1" applyBorder="1"/>
    <xf numFmtId="0" fontId="20" fillId="0" borderId="3" xfId="0" applyFont="1" applyBorder="1"/>
    <xf numFmtId="0" fontId="20" fillId="0" borderId="15" xfId="0" applyFont="1" applyBorder="1"/>
    <xf numFmtId="164" fontId="20" fillId="0" borderId="4" xfId="0" applyNumberFormat="1" applyFont="1" applyBorder="1"/>
    <xf numFmtId="3" fontId="20" fillId="0" borderId="13" xfId="0" applyNumberFormat="1" applyFont="1" applyBorder="1" applyAlignment="1">
      <alignment horizontal="center"/>
    </xf>
    <xf numFmtId="164" fontId="20" fillId="0" borderId="13" xfId="0" applyNumberFormat="1" applyFont="1" applyBorder="1" applyProtection="1">
      <protection hidden="1"/>
    </xf>
    <xf numFmtId="0" fontId="20" fillId="0" borderId="5" xfId="0" applyFont="1" applyBorder="1"/>
    <xf numFmtId="0" fontId="20" fillId="0" borderId="2" xfId="0" applyFont="1" applyBorder="1"/>
    <xf numFmtId="0" fontId="20" fillId="0" borderId="13" xfId="0" applyFont="1" applyBorder="1"/>
    <xf numFmtId="164" fontId="20" fillId="0" borderId="4" xfId="0" applyNumberFormat="1" applyFont="1" applyBorder="1" applyProtection="1">
      <protection hidden="1"/>
    </xf>
    <xf numFmtId="0" fontId="20" fillId="0" borderId="2" xfId="0" applyFont="1" applyBorder="1" applyAlignment="1">
      <alignment vertical="center"/>
    </xf>
    <xf numFmtId="0" fontId="20" fillId="0" borderId="0" xfId="0" applyFont="1" applyBorder="1"/>
    <xf numFmtId="0" fontId="20" fillId="0" borderId="0" xfId="0" applyFont="1"/>
    <xf numFmtId="0" fontId="20" fillId="2" borderId="8" xfId="0" applyFont="1" applyFill="1" applyBorder="1" applyAlignment="1">
      <alignment horizontal="left" vertical="center" indent="1"/>
    </xf>
    <xf numFmtId="164" fontId="20" fillId="0" borderId="4" xfId="0" applyNumberFormat="1" applyFont="1" applyBorder="1" applyAlignment="1">
      <alignment vertical="top"/>
    </xf>
    <xf numFmtId="3" fontId="20" fillId="0" borderId="13" xfId="0" applyNumberFormat="1" applyFont="1" applyBorder="1" applyAlignment="1">
      <alignment horizontal="center" vertical="top"/>
    </xf>
    <xf numFmtId="164" fontId="20" fillId="0" borderId="13" xfId="0" applyNumberFormat="1" applyFont="1" applyBorder="1" applyAlignment="1">
      <alignment vertical="top"/>
    </xf>
    <xf numFmtId="0" fontId="23" fillId="0" borderId="14" xfId="0" applyFont="1" applyBorder="1"/>
    <xf numFmtId="164" fontId="20" fillId="0" borderId="13" xfId="0" applyNumberFormat="1" applyFont="1" applyBorder="1"/>
    <xf numFmtId="0" fontId="20" fillId="0" borderId="16" xfId="0" applyFont="1" applyBorder="1"/>
    <xf numFmtId="0" fontId="20" fillId="0" borderId="10" xfId="0" applyFont="1" applyBorder="1"/>
    <xf numFmtId="164" fontId="20" fillId="0" borderId="6" xfId="0" applyNumberFormat="1" applyFont="1" applyBorder="1"/>
    <xf numFmtId="0" fontId="20" fillId="0" borderId="17" xfId="0" applyFont="1" applyBorder="1"/>
    <xf numFmtId="0" fontId="20" fillId="0" borderId="18" xfId="0" applyFont="1" applyBorder="1"/>
    <xf numFmtId="0" fontId="11" fillId="2" borderId="9" xfId="0" applyFont="1" applyFill="1" applyBorder="1" applyAlignment="1">
      <alignment vertical="top"/>
    </xf>
    <xf numFmtId="3" fontId="20" fillId="0" borderId="4" xfId="0" applyNumberFormat="1" applyFont="1" applyBorder="1" applyAlignment="1">
      <alignment horizontal="center"/>
    </xf>
    <xf numFmtId="0" fontId="20" fillId="0" borderId="1" xfId="0" applyFont="1" applyBorder="1"/>
    <xf numFmtId="0" fontId="20" fillId="0" borderId="9" xfId="0" applyFont="1" applyBorder="1"/>
    <xf numFmtId="164" fontId="20" fillId="0" borderId="9" xfId="0" applyNumberFormat="1" applyFont="1" applyBorder="1"/>
    <xf numFmtId="0" fontId="20" fillId="0" borderId="19" xfId="0" applyFont="1" applyBorder="1"/>
    <xf numFmtId="164" fontId="20" fillId="0" borderId="0" xfId="0" applyNumberFormat="1" applyFont="1" applyBorder="1"/>
    <xf numFmtId="0" fontId="25" fillId="0" borderId="16" xfId="0" applyFont="1" applyBorder="1" applyAlignment="1">
      <alignment horizontal="center" vertical="justify" wrapText="1"/>
    </xf>
    <xf numFmtId="0" fontId="20" fillId="0" borderId="10" xfId="0" applyFont="1" applyBorder="1" applyAlignment="1">
      <alignment horizontal="right" indent="1"/>
    </xf>
    <xf numFmtId="0" fontId="23" fillId="0" borderId="18" xfId="0" applyFont="1" applyBorder="1"/>
    <xf numFmtId="0" fontId="11" fillId="0" borderId="0" xfId="0" applyFont="1" applyBorder="1" applyAlignment="1">
      <alignment horizontal="center" vertical="justify"/>
    </xf>
    <xf numFmtId="0" fontId="20" fillId="0" borderId="2" xfId="0" applyFont="1" applyBorder="1" applyAlignment="1">
      <alignment horizontal="right" indent="1"/>
    </xf>
    <xf numFmtId="0" fontId="20" fillId="0" borderId="18" xfId="0" applyFont="1" applyFill="1" applyBorder="1"/>
    <xf numFmtId="0" fontId="20" fillId="0" borderId="0" xfId="0" applyFont="1" applyFill="1" applyBorder="1" applyAlignment="1">
      <alignment horizontal="right"/>
    </xf>
    <xf numFmtId="0" fontId="11" fillId="2" borderId="4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>
      <alignment horizontal="center" vertical="top"/>
    </xf>
    <xf numFmtId="0" fontId="20" fillId="0" borderId="20" xfId="0" applyFont="1" applyBorder="1" applyAlignment="1">
      <alignment horizontal="right" indent="1"/>
    </xf>
    <xf numFmtId="168" fontId="26" fillId="0" borderId="20" xfId="0" applyNumberFormat="1" applyFont="1" applyBorder="1" applyAlignment="1">
      <alignment horizontal="center"/>
    </xf>
    <xf numFmtId="164" fontId="20" fillId="0" borderId="21" xfId="0" applyNumberFormat="1" applyFont="1" applyBorder="1"/>
    <xf numFmtId="0" fontId="26" fillId="0" borderId="0" xfId="0" applyFont="1" applyFill="1" applyBorder="1"/>
    <xf numFmtId="0" fontId="26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0" fontId="20" fillId="0" borderId="2" xfId="0" applyFont="1" applyBorder="1" applyAlignment="1">
      <alignment horizontal="center"/>
    </xf>
    <xf numFmtId="164" fontId="20" fillId="0" borderId="21" xfId="0" applyNumberFormat="1" applyFont="1" applyFill="1" applyBorder="1"/>
    <xf numFmtId="0" fontId="27" fillId="0" borderId="18" xfId="0" applyFont="1" applyBorder="1"/>
    <xf numFmtId="0" fontId="11" fillId="0" borderId="20" xfId="0" applyFont="1" applyBorder="1" applyAlignment="1">
      <alignment horizontal="right" indent="1"/>
    </xf>
    <xf numFmtId="0" fontId="20" fillId="0" borderId="0" xfId="0" applyFont="1" applyFill="1" applyBorder="1"/>
    <xf numFmtId="0" fontId="11" fillId="0" borderId="2" xfId="0" applyFont="1" applyBorder="1" applyAlignment="1">
      <alignment horizontal="right" indent="1"/>
    </xf>
    <xf numFmtId="0" fontId="26" fillId="0" borderId="6" xfId="0" applyFont="1" applyFill="1" applyBorder="1" applyAlignment="1">
      <alignment horizontal="center" vertical="top"/>
    </xf>
    <xf numFmtId="167" fontId="26" fillId="0" borderId="20" xfId="0" applyNumberFormat="1" applyFont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167" fontId="20" fillId="0" borderId="2" xfId="0" applyNumberFormat="1" applyFont="1" applyBorder="1" applyAlignment="1">
      <alignment horizontal="right" indent="1"/>
    </xf>
    <xf numFmtId="0" fontId="26" fillId="0" borderId="0" xfId="0" applyFont="1" applyBorder="1"/>
    <xf numFmtId="9" fontId="11" fillId="0" borderId="20" xfId="0" applyNumberFormat="1" applyFont="1" applyBorder="1" applyAlignment="1">
      <alignment horizontal="center"/>
    </xf>
    <xf numFmtId="0" fontId="20" fillId="0" borderId="21" xfId="0" applyFont="1" applyFill="1" applyBorder="1"/>
    <xf numFmtId="0" fontId="20" fillId="0" borderId="4" xfId="0" applyFont="1" applyFill="1" applyBorder="1" applyAlignment="1">
      <alignment horizontal="center"/>
    </xf>
    <xf numFmtId="0" fontId="23" fillId="0" borderId="13" xfId="0" applyFont="1" applyBorder="1" applyAlignment="1">
      <alignment horizontal="right" indent="1"/>
    </xf>
    <xf numFmtId="0" fontId="11" fillId="0" borderId="13" xfId="0" applyFont="1" applyBorder="1" applyAlignment="1">
      <alignment horizontal="right" indent="1"/>
    </xf>
    <xf numFmtId="0" fontId="27" fillId="0" borderId="1" xfId="0" applyFont="1" applyBorder="1"/>
    <xf numFmtId="0" fontId="23" fillId="0" borderId="0" xfId="0" applyFont="1" applyBorder="1" applyAlignment="1">
      <alignment horizontal="right" indent="1"/>
    </xf>
    <xf numFmtId="0" fontId="11" fillId="0" borderId="0" xfId="0" applyFont="1" applyBorder="1" applyAlignment="1">
      <alignment horizontal="right" indent="1"/>
    </xf>
    <xf numFmtId="0" fontId="14" fillId="0" borderId="22" xfId="0" applyFont="1" applyBorder="1" applyAlignment="1"/>
    <xf numFmtId="0" fontId="28" fillId="0" borderId="23" xfId="0" applyFont="1" applyBorder="1"/>
    <xf numFmtId="0" fontId="29" fillId="0" borderId="23" xfId="0" applyFont="1" applyBorder="1" applyAlignment="1">
      <alignment horizontal="left" indent="1"/>
    </xf>
    <xf numFmtId="0" fontId="14" fillId="0" borderId="23" xfId="0" applyFont="1" applyBorder="1" applyAlignment="1" applyProtection="1">
      <alignment horizontal="left" indent="1"/>
      <protection locked="0"/>
    </xf>
    <xf numFmtId="0" fontId="30" fillId="0" borderId="23" xfId="1" applyFont="1" applyBorder="1" applyAlignment="1" applyProtection="1">
      <alignment horizontal="left"/>
    </xf>
    <xf numFmtId="0" fontId="14" fillId="0" borderId="23" xfId="0" applyFont="1" applyBorder="1" applyAlignment="1" applyProtection="1">
      <alignment horizontal="right" indent="1"/>
      <protection locked="0"/>
    </xf>
    <xf numFmtId="0" fontId="14" fillId="0" borderId="23" xfId="0" applyFont="1" applyBorder="1" applyAlignment="1" applyProtection="1">
      <alignment horizontal="right"/>
      <protection locked="0"/>
    </xf>
    <xf numFmtId="0" fontId="13" fillId="0" borderId="23" xfId="0" applyFont="1" applyBorder="1" applyAlignment="1" applyProtection="1">
      <alignment horizontal="left"/>
      <protection locked="0"/>
    </xf>
    <xf numFmtId="164" fontId="20" fillId="0" borderId="24" xfId="0" applyNumberFormat="1" applyFont="1" applyBorder="1"/>
    <xf numFmtId="0" fontId="14" fillId="0" borderId="25" xfId="0" applyFont="1" applyBorder="1"/>
    <xf numFmtId="0" fontId="28" fillId="0" borderId="1" xfId="0" applyFont="1" applyBorder="1"/>
    <xf numFmtId="0" fontId="13" fillId="0" borderId="1" xfId="0" applyFont="1" applyBorder="1" applyAlignment="1">
      <alignment horizontal="left" indent="1"/>
    </xf>
    <xf numFmtId="0" fontId="30" fillId="0" borderId="1" xfId="1" applyFont="1" applyBorder="1" applyAlignment="1" applyProtection="1">
      <alignment horizontal="left" indent="1"/>
    </xf>
    <xf numFmtId="0" fontId="14" fillId="0" borderId="1" xfId="0" applyFont="1" applyBorder="1" applyAlignment="1" applyProtection="1">
      <alignment horizontal="right" indent="1"/>
      <protection locked="0"/>
    </xf>
    <xf numFmtId="0" fontId="14" fillId="0" borderId="1" xfId="0" applyFont="1" applyBorder="1" applyAlignment="1" applyProtection="1">
      <alignment horizontal="right"/>
      <protection locked="0"/>
    </xf>
    <xf numFmtId="0" fontId="13" fillId="0" borderId="1" xfId="0" applyFont="1" applyBorder="1" applyAlignment="1">
      <alignment horizontal="left"/>
    </xf>
    <xf numFmtId="164" fontId="20" fillId="0" borderId="26" xfId="0" applyNumberFormat="1" applyFont="1" applyBorder="1"/>
    <xf numFmtId="0" fontId="15" fillId="0" borderId="0" xfId="0" applyFont="1" applyBorder="1"/>
    <xf numFmtId="0" fontId="31" fillId="0" borderId="0" xfId="0" applyFont="1" applyBorder="1" applyAlignment="1">
      <alignment horizontal="left"/>
    </xf>
    <xf numFmtId="0" fontId="31" fillId="0" borderId="0" xfId="0" applyFont="1" applyBorder="1"/>
    <xf numFmtId="0" fontId="31" fillId="0" borderId="0" xfId="0" applyFont="1" applyBorder="1" applyAlignment="1">
      <alignment horizontal="right" indent="1"/>
    </xf>
    <xf numFmtId="16" fontId="20" fillId="0" borderId="0" xfId="0" applyNumberFormat="1" applyFont="1"/>
    <xf numFmtId="0" fontId="32" fillId="0" borderId="0" xfId="0" applyFont="1"/>
    <xf numFmtId="0" fontId="11" fillId="0" borderId="17" xfId="0" applyFont="1" applyFill="1" applyBorder="1" applyAlignment="1" applyProtection="1">
      <alignment horizontal="center"/>
      <protection locked="0"/>
    </xf>
    <xf numFmtId="0" fontId="20" fillId="0" borderId="17" xfId="0" quotePrefix="1" applyFont="1" applyBorder="1"/>
    <xf numFmtId="0" fontId="33" fillId="0" borderId="17" xfId="0" quotePrefix="1" applyFont="1" applyBorder="1"/>
    <xf numFmtId="0" fontId="20" fillId="0" borderId="20" xfId="0" applyFont="1" applyBorder="1"/>
    <xf numFmtId="0" fontId="11" fillId="0" borderId="14" xfId="0" applyFont="1" applyFill="1" applyBorder="1" applyAlignment="1" applyProtection="1">
      <alignment horizontal="center"/>
      <protection locked="0"/>
    </xf>
    <xf numFmtId="0" fontId="27" fillId="0" borderId="2" xfId="0" applyFont="1" applyBorder="1"/>
    <xf numFmtId="0" fontId="27" fillId="0" borderId="18" xfId="0" applyFont="1" applyFill="1" applyBorder="1"/>
    <xf numFmtId="0" fontId="1" fillId="0" borderId="0" xfId="0" applyFont="1"/>
    <xf numFmtId="0" fontId="1" fillId="0" borderId="20" xfId="0" applyFont="1" applyBorder="1" applyAlignment="1">
      <alignment horizontal="right" indent="1"/>
    </xf>
    <xf numFmtId="0" fontId="1" fillId="0" borderId="5" xfId="0" applyFont="1" applyBorder="1"/>
    <xf numFmtId="0" fontId="1" fillId="0" borderId="2" xfId="0" applyFont="1" applyBorder="1"/>
    <xf numFmtId="0" fontId="26" fillId="0" borderId="14" xfId="0" applyFont="1" applyBorder="1"/>
    <xf numFmtId="0" fontId="12" fillId="0" borderId="1" xfId="1" applyFill="1" applyBorder="1" applyAlignment="1" applyProtection="1">
      <alignment horizontal="left" vertical="center" indent="1"/>
      <protection locked="0"/>
    </xf>
    <xf numFmtId="0" fontId="20" fillId="0" borderId="2" xfId="0" applyFont="1" applyFill="1" applyBorder="1"/>
    <xf numFmtId="0" fontId="20" fillId="0" borderId="13" xfId="0" applyFont="1" applyFill="1" applyBorder="1"/>
    <xf numFmtId="164" fontId="20" fillId="0" borderId="4" xfId="0" applyNumberFormat="1" applyFont="1" applyFill="1" applyBorder="1"/>
    <xf numFmtId="3" fontId="20" fillId="0" borderId="13" xfId="0" applyNumberFormat="1" applyFont="1" applyFill="1" applyBorder="1" applyAlignment="1">
      <alignment horizontal="center"/>
    </xf>
    <xf numFmtId="164" fontId="20" fillId="0" borderId="13" xfId="0" applyNumberFormat="1" applyFont="1" applyFill="1" applyBorder="1" applyProtection="1">
      <protection hidden="1"/>
    </xf>
    <xf numFmtId="164" fontId="1" fillId="0" borderId="4" xfId="0" applyNumberFormat="1" applyFont="1" applyFill="1" applyBorder="1"/>
    <xf numFmtId="0" fontId="1" fillId="0" borderId="14" xfId="0" applyFont="1" applyFill="1" applyBorder="1"/>
    <xf numFmtId="0" fontId="1" fillId="0" borderId="3" xfId="0" applyFont="1" applyBorder="1"/>
    <xf numFmtId="0" fontId="34" fillId="0" borderId="0" xfId="0" applyFont="1"/>
    <xf numFmtId="16" fontId="34" fillId="0" borderId="0" xfId="0" applyNumberFormat="1" applyFont="1"/>
    <xf numFmtId="0" fontId="1" fillId="0" borderId="5" xfId="0" applyFont="1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6" fillId="0" borderId="0" xfId="0" applyFont="1"/>
    <xf numFmtId="0" fontId="36" fillId="0" borderId="0" xfId="0" applyFont="1" applyAlignment="1">
      <alignment vertical="top"/>
    </xf>
    <xf numFmtId="0" fontId="36" fillId="0" borderId="0" xfId="0" applyFont="1" applyAlignment="1">
      <alignment horizontal="right"/>
    </xf>
    <xf numFmtId="0" fontId="1" fillId="0" borderId="10" xfId="0" applyFont="1" applyBorder="1" applyAlignment="1">
      <alignment horizontal="right" indent="1"/>
    </xf>
    <xf numFmtId="164" fontId="1" fillId="0" borderId="4" xfId="0" applyNumberFormat="1" applyFont="1" applyBorder="1"/>
    <xf numFmtId="0" fontId="11" fillId="2" borderId="11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center"/>
    </xf>
    <xf numFmtId="0" fontId="39" fillId="0" borderId="0" xfId="0" applyFont="1" applyBorder="1" applyAlignment="1" applyProtection="1">
      <protection hidden="1"/>
    </xf>
    <xf numFmtId="0" fontId="40" fillId="0" borderId="0" xfId="0" applyFont="1"/>
    <xf numFmtId="0" fontId="40" fillId="0" borderId="0" xfId="0" applyFont="1" applyBorder="1" applyAlignment="1" applyProtection="1">
      <alignment horizontal="left"/>
      <protection hidden="1"/>
    </xf>
    <xf numFmtId="49" fontId="41" fillId="0" borderId="0" xfId="0" applyNumberFormat="1" applyFont="1" applyBorder="1" applyAlignment="1" applyProtection="1">
      <alignment horizontal="left"/>
      <protection hidden="1"/>
    </xf>
    <xf numFmtId="0" fontId="40" fillId="0" borderId="0" xfId="0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164" fontId="37" fillId="0" borderId="0" xfId="0" applyNumberFormat="1" applyFont="1" applyBorder="1" applyAlignment="1" applyProtection="1">
      <alignment horizontal="center" vertical="top"/>
      <protection hidden="1"/>
    </xf>
    <xf numFmtId="164" fontId="36" fillId="0" borderId="0" xfId="0" applyNumberFormat="1" applyFont="1" applyBorder="1" applyProtection="1">
      <protection hidden="1"/>
    </xf>
    <xf numFmtId="0" fontId="37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center" wrapText="1"/>
    </xf>
    <xf numFmtId="0" fontId="37" fillId="0" borderId="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165" fontId="38" fillId="0" borderId="0" xfId="2" applyNumberFormat="1" applyFont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165" fontId="38" fillId="0" borderId="0" xfId="2" applyNumberFormat="1" applyFont="1" applyFill="1" applyBorder="1" applyAlignment="1">
      <alignment horizontal="center"/>
    </xf>
    <xf numFmtId="164" fontId="36" fillId="0" borderId="0" xfId="0" applyNumberFormat="1" applyFont="1" applyBorder="1" applyAlignment="1" applyProtection="1">
      <alignment vertical="top"/>
      <protection hidden="1"/>
    </xf>
    <xf numFmtId="0" fontId="38" fillId="0" borderId="0" xfId="0" applyFont="1" applyBorder="1" applyAlignment="1">
      <alignment horizontal="left" vertical="top"/>
    </xf>
    <xf numFmtId="0" fontId="36" fillId="0" borderId="0" xfId="0" applyFont="1" applyAlignment="1">
      <alignment horizontal="left"/>
    </xf>
    <xf numFmtId="166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left" vertical="top"/>
    </xf>
    <xf numFmtId="166" fontId="36" fillId="0" borderId="0" xfId="0" applyNumberFormat="1" applyFont="1" applyAlignment="1">
      <alignment horizontal="center" vertical="top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top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64" fontId="40" fillId="0" borderId="0" xfId="0" applyNumberFormat="1" applyFont="1" applyBorder="1" applyProtection="1">
      <protection hidden="1"/>
    </xf>
    <xf numFmtId="0" fontId="40" fillId="0" borderId="0" xfId="0" applyFont="1" applyAlignment="1">
      <alignment horizontal="center"/>
    </xf>
    <xf numFmtId="0" fontId="36" fillId="0" borderId="0" xfId="0" applyFont="1" applyProtection="1">
      <protection hidden="1"/>
    </xf>
    <xf numFmtId="0" fontId="42" fillId="0" borderId="0" xfId="0" applyFont="1"/>
    <xf numFmtId="0" fontId="20" fillId="0" borderId="4" xfId="0" applyFont="1" applyFill="1" applyBorder="1" applyAlignment="1" applyProtection="1">
      <alignment horizontal="center"/>
      <protection locked="0"/>
    </xf>
    <xf numFmtId="164" fontId="20" fillId="0" borderId="4" xfId="0" applyNumberFormat="1" applyFont="1" applyFill="1" applyBorder="1" applyAlignment="1">
      <alignment vertical="top"/>
    </xf>
    <xf numFmtId="16" fontId="40" fillId="0" borderId="0" xfId="0" applyNumberFormat="1" applyFont="1"/>
    <xf numFmtId="16" fontId="36" fillId="0" borderId="0" xfId="0" applyNumberFormat="1" applyFont="1"/>
    <xf numFmtId="0" fontId="37" fillId="3" borderId="0" xfId="0" applyFont="1" applyFill="1" applyBorder="1" applyAlignment="1">
      <alignment horizontal="left" wrapText="1"/>
    </xf>
    <xf numFmtId="0" fontId="37" fillId="3" borderId="0" xfId="0" applyFont="1" applyFill="1" applyBorder="1" applyAlignment="1">
      <alignment horizontal="center" wrapText="1"/>
    </xf>
    <xf numFmtId="0" fontId="37" fillId="3" borderId="0" xfId="0" applyFont="1" applyFill="1" applyBorder="1" applyAlignment="1">
      <alignment horizontal="center"/>
    </xf>
    <xf numFmtId="15" fontId="36" fillId="3" borderId="0" xfId="0" applyNumberFormat="1" applyFont="1" applyFill="1"/>
    <xf numFmtId="0" fontId="38" fillId="3" borderId="0" xfId="0" applyFont="1" applyFill="1" applyBorder="1" applyAlignment="1">
      <alignment horizontal="left"/>
    </xf>
    <xf numFmtId="165" fontId="38" fillId="3" borderId="0" xfId="2" applyNumberFormat="1" applyFont="1" applyFill="1" applyBorder="1" applyAlignment="1">
      <alignment horizontal="center"/>
    </xf>
    <xf numFmtId="0" fontId="36" fillId="3" borderId="0" xfId="0" applyFont="1" applyFill="1"/>
    <xf numFmtId="22" fontId="36" fillId="3" borderId="0" xfId="0" applyNumberFormat="1" applyFont="1" applyFill="1"/>
    <xf numFmtId="0" fontId="35" fillId="3" borderId="0" xfId="0" applyFont="1" applyFill="1" applyBorder="1" applyAlignment="1">
      <alignment horizontal="left"/>
    </xf>
    <xf numFmtId="0" fontId="36" fillId="3" borderId="0" xfId="0" applyFont="1" applyFill="1" applyAlignment="1">
      <alignment horizontal="left"/>
    </xf>
    <xf numFmtId="0" fontId="4" fillId="0" borderId="3" xfId="0" applyFont="1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protection locked="0"/>
    </xf>
    <xf numFmtId="20" fontId="3" fillId="0" borderId="2" xfId="0" applyNumberFormat="1" applyFont="1" applyFill="1" applyBorder="1" applyAlignment="1" applyProtection="1">
      <alignment horizontal="right"/>
      <protection locked="0"/>
    </xf>
    <xf numFmtId="0" fontId="16" fillId="0" borderId="2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20" fillId="0" borderId="5" xfId="0" applyFont="1" applyBorder="1" applyAlignment="1"/>
    <xf numFmtId="0" fontId="0" fillId="0" borderId="2" xfId="0" applyBorder="1" applyAlignment="1"/>
    <xf numFmtId="0" fontId="1" fillId="0" borderId="27" xfId="0" applyFont="1" applyBorder="1" applyAlignment="1"/>
    <xf numFmtId="0" fontId="0" fillId="0" borderId="23" xfId="0" applyBorder="1" applyAlignment="1"/>
    <xf numFmtId="0" fontId="0" fillId="0" borderId="28" xfId="0" applyBorder="1" applyAlignment="1"/>
    <xf numFmtId="0" fontId="15" fillId="0" borderId="29" xfId="0" applyFont="1" applyFill="1" applyBorder="1" applyAlignment="1"/>
    <xf numFmtId="0" fontId="0" fillId="0" borderId="1" xfId="0" applyFill="1" applyBorder="1" applyAlignment="1"/>
    <xf numFmtId="0" fontId="0" fillId="0" borderId="30" xfId="0" applyFill="1" applyBorder="1" applyAlignment="1"/>
    <xf numFmtId="0" fontId="17" fillId="0" borderId="0" xfId="0" applyFont="1" applyAlignment="1">
      <alignment horizontal="center" vertical="center"/>
    </xf>
    <xf numFmtId="0" fontId="26" fillId="0" borderId="3" xfId="0" applyFont="1" applyFill="1" applyBorder="1" applyAlignment="1" applyProtection="1">
      <protection locked="0"/>
    </xf>
    <xf numFmtId="0" fontId="20" fillId="0" borderId="3" xfId="0" applyFont="1" applyFill="1" applyBorder="1" applyAlignment="1" applyProtection="1">
      <protection locked="0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9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11" fillId="0" borderId="19" xfId="0" applyFont="1" applyFill="1" applyBorder="1" applyAlignment="1" applyProtection="1">
      <alignment horizontal="left"/>
      <protection locked="0"/>
    </xf>
    <xf numFmtId="0" fontId="20" fillId="0" borderId="19" xfId="0" applyFont="1" applyFill="1" applyBorder="1" applyAlignment="1" applyProtection="1">
      <alignment horizontal="left"/>
      <protection locked="0"/>
    </xf>
    <xf numFmtId="0" fontId="11" fillId="0" borderId="2" xfId="0" applyFont="1" applyFill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protection locked="0"/>
    </xf>
    <xf numFmtId="0" fontId="23" fillId="0" borderId="6" xfId="0" applyFont="1" applyBorder="1" applyAlignment="1">
      <alignment horizontal="center"/>
    </xf>
    <xf numFmtId="0" fontId="23" fillId="2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51</xdr:row>
      <xdr:rowOff>19050</xdr:rowOff>
    </xdr:from>
    <xdr:to>
      <xdr:col>6</xdr:col>
      <xdr:colOff>161925</xdr:colOff>
      <xdr:row>53</xdr:row>
      <xdr:rowOff>19050</xdr:rowOff>
    </xdr:to>
    <xdr:sp macro="" textlink="">
      <xdr:nvSpPr>
        <xdr:cNvPr id="1025" name="AutoShape 52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5010150" y="11268075"/>
          <a:ext cx="381000" cy="200025"/>
        </a:xfrm>
        <a:prstGeom prst="rightArrow">
          <a:avLst>
            <a:gd name="adj1" fmla="val 50000"/>
            <a:gd name="adj2" fmla="val 47619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649817</xdr:colOff>
      <xdr:row>0</xdr:row>
      <xdr:rowOff>569385</xdr:rowOff>
    </xdr:from>
    <xdr:to>
      <xdr:col>11</xdr:col>
      <xdr:colOff>468863</xdr:colOff>
      <xdr:row>0</xdr:row>
      <xdr:rowOff>1229785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50" y="569385"/>
          <a:ext cx="3595179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25400</xdr:colOff>
      <xdr:row>0</xdr:row>
      <xdr:rowOff>186267</xdr:rowOff>
    </xdr:from>
    <xdr:to>
      <xdr:col>2</xdr:col>
      <xdr:colOff>2777066</xdr:colOff>
      <xdr:row>0</xdr:row>
      <xdr:rowOff>1630869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DB68456-D8EC-4C90-8180-0829ECA44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133" y="186267"/>
          <a:ext cx="3810000" cy="144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chael.oshea@freeman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D25"/>
  <sheetViews>
    <sheetView zoomScaleNormal="100" workbookViewId="0"/>
  </sheetViews>
  <sheetFormatPr defaultRowHeight="13.2" x14ac:dyDescent="0.25"/>
  <cols>
    <col min="1" max="1" width="2.21875" customWidth="1"/>
    <col min="2" max="2" width="9.21875" style="6"/>
    <col min="4" max="4" width="116.21875" customWidth="1"/>
  </cols>
  <sheetData>
    <row r="2" spans="2:4" x14ac:dyDescent="0.25">
      <c r="B2" s="27" t="s">
        <v>72</v>
      </c>
    </row>
    <row r="3" spans="2:4" ht="7.5" customHeight="1" x14ac:dyDescent="0.25"/>
    <row r="4" spans="2:4" ht="13.5" customHeight="1" x14ac:dyDescent="0.25">
      <c r="B4" s="6">
        <v>1</v>
      </c>
      <c r="C4" s="32" t="s">
        <v>87</v>
      </c>
    </row>
    <row r="5" spans="2:4" ht="7.5" customHeight="1" x14ac:dyDescent="0.25">
      <c r="C5" s="32"/>
    </row>
    <row r="6" spans="2:4" ht="13.5" customHeight="1" x14ac:dyDescent="0.25">
      <c r="B6" s="32"/>
      <c r="C6" s="33" t="s">
        <v>88</v>
      </c>
    </row>
    <row r="7" spans="2:4" ht="13.5" customHeight="1" x14ac:dyDescent="0.25">
      <c r="B7" s="32"/>
      <c r="C7" s="33" t="s">
        <v>91</v>
      </c>
    </row>
    <row r="8" spans="2:4" ht="13.5" customHeight="1" x14ac:dyDescent="0.25">
      <c r="B8" s="32"/>
      <c r="C8" s="33" t="s">
        <v>89</v>
      </c>
    </row>
    <row r="9" spans="2:4" ht="13.5" customHeight="1" x14ac:dyDescent="0.25">
      <c r="B9" s="32"/>
      <c r="C9" s="33" t="s">
        <v>92</v>
      </c>
    </row>
    <row r="10" spans="2:4" ht="7.5" customHeight="1" x14ac:dyDescent="0.25"/>
    <row r="11" spans="2:4" ht="13.5" customHeight="1" x14ac:dyDescent="0.25">
      <c r="B11" s="6">
        <v>2</v>
      </c>
      <c r="C11" t="s">
        <v>73</v>
      </c>
    </row>
    <row r="12" spans="2:4" ht="7.5" customHeight="1" x14ac:dyDescent="0.25"/>
    <row r="13" spans="2:4" x14ac:dyDescent="0.25">
      <c r="B13" s="6">
        <v>3</v>
      </c>
      <c r="C13" t="s">
        <v>74</v>
      </c>
    </row>
    <row r="14" spans="2:4" ht="4.5" customHeight="1" x14ac:dyDescent="0.25"/>
    <row r="15" spans="2:4" ht="18" customHeight="1" x14ac:dyDescent="0.25">
      <c r="C15" s="29" t="s">
        <v>93</v>
      </c>
      <c r="D15" t="s">
        <v>94</v>
      </c>
    </row>
    <row r="16" spans="2:4" ht="18" customHeight="1" x14ac:dyDescent="0.25">
      <c r="C16" s="29" t="s">
        <v>75</v>
      </c>
      <c r="D16" s="28" t="s">
        <v>85</v>
      </c>
    </row>
    <row r="17" spans="2:4" ht="18" customHeight="1" x14ac:dyDescent="0.25">
      <c r="C17" s="29" t="s">
        <v>76</v>
      </c>
      <c r="D17" s="28" t="s">
        <v>86</v>
      </c>
    </row>
    <row r="18" spans="2:4" ht="18" customHeight="1" x14ac:dyDescent="0.25">
      <c r="C18" s="29" t="s">
        <v>77</v>
      </c>
      <c r="D18" t="s">
        <v>78</v>
      </c>
    </row>
    <row r="19" spans="2:4" ht="18" customHeight="1" x14ac:dyDescent="0.25">
      <c r="C19" s="29" t="s">
        <v>79</v>
      </c>
      <c r="D19" t="s">
        <v>80</v>
      </c>
    </row>
    <row r="20" spans="2:4" ht="18" customHeight="1" x14ac:dyDescent="0.25">
      <c r="C20" s="29" t="s">
        <v>97</v>
      </c>
      <c r="D20" t="s">
        <v>84</v>
      </c>
    </row>
    <row r="21" spans="2:4" ht="18" customHeight="1" x14ac:dyDescent="0.25">
      <c r="C21" s="29" t="s">
        <v>98</v>
      </c>
      <c r="D21" t="s">
        <v>83</v>
      </c>
    </row>
    <row r="22" spans="2:4" ht="18" customHeight="1" x14ac:dyDescent="0.25">
      <c r="C22" s="29" t="s">
        <v>99</v>
      </c>
      <c r="D22" t="s">
        <v>81</v>
      </c>
    </row>
    <row r="23" spans="2:4" ht="18" customHeight="1" x14ac:dyDescent="0.25">
      <c r="C23" s="29" t="s">
        <v>100</v>
      </c>
      <c r="D23" t="s">
        <v>82</v>
      </c>
    </row>
    <row r="24" spans="2:4" ht="7.5" customHeight="1" x14ac:dyDescent="0.25"/>
    <row r="25" spans="2:4" ht="18" customHeight="1" x14ac:dyDescent="0.25">
      <c r="B25" s="6">
        <v>4</v>
      </c>
      <c r="C25" s="31" t="s">
        <v>95</v>
      </c>
    </row>
  </sheetData>
  <phoneticPr fontId="2" type="noConversion"/>
  <pageMargins left="0.75" right="0.75" top="1" bottom="1" header="0.5" footer="0.5"/>
  <pageSetup scale="66" orientation="portrait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279"/>
  <sheetViews>
    <sheetView tabSelected="1" zoomScale="90" zoomScaleNormal="90" workbookViewId="0">
      <selection activeCell="A12" sqref="A12"/>
    </sheetView>
  </sheetViews>
  <sheetFormatPr defaultRowHeight="13.2" x14ac:dyDescent="0.25"/>
  <cols>
    <col min="1" max="1" width="13.88671875" customWidth="1"/>
    <col min="2" max="2" width="15.44140625" customWidth="1"/>
    <col min="3" max="3" width="40.77734375" customWidth="1"/>
    <col min="4" max="4" width="15.5546875" customWidth="1"/>
    <col min="5" max="5" width="0.5546875" customWidth="1"/>
    <col min="6" max="6" width="2.21875" customWidth="1"/>
    <col min="7" max="7" width="18.44140625" customWidth="1"/>
    <col min="8" max="8" width="0.5546875" customWidth="1"/>
    <col min="9" max="9" width="14" customWidth="1"/>
    <col min="10" max="10" width="17.33203125" customWidth="1"/>
    <col min="11" max="11" width="4.77734375" customWidth="1"/>
    <col min="12" max="12" width="19.77734375" customWidth="1"/>
    <col min="13" max="13" width="27.44140625" style="176" customWidth="1"/>
    <col min="14" max="14" width="39.88671875" style="173" customWidth="1"/>
    <col min="15" max="15" width="54.21875" style="173" bestFit="1" customWidth="1"/>
    <col min="16" max="16" width="10.77734375" style="173" bestFit="1" customWidth="1"/>
    <col min="17" max="20" width="9.21875" style="173"/>
    <col min="21" max="22" width="9.21875" style="145"/>
  </cols>
  <sheetData>
    <row r="1" spans="1:20" ht="154.19999999999999" customHeight="1" thickBot="1" x14ac:dyDescent="0.4">
      <c r="B1" s="171"/>
      <c r="C1" s="34">
        <v>100</v>
      </c>
      <c r="D1" s="36" t="s">
        <v>35</v>
      </c>
      <c r="E1" s="25"/>
      <c r="F1" s="26">
        <v>2</v>
      </c>
      <c r="G1" s="233" t="s">
        <v>178</v>
      </c>
      <c r="H1" s="233"/>
      <c r="I1" s="234"/>
      <c r="J1" s="234"/>
      <c r="K1" s="234"/>
      <c r="L1" s="234"/>
      <c r="M1" s="172"/>
    </row>
    <row r="2" spans="1:20" ht="18.75" customHeight="1" x14ac:dyDescent="0.3">
      <c r="A2" s="5" t="s">
        <v>0</v>
      </c>
      <c r="B2" s="235"/>
      <c r="C2" s="235"/>
      <c r="D2" s="235"/>
      <c r="E2" s="8"/>
      <c r="F2" s="1"/>
      <c r="G2" s="5" t="s">
        <v>9</v>
      </c>
      <c r="H2" s="5"/>
      <c r="I2" s="237" t="s">
        <v>173</v>
      </c>
      <c r="J2" s="238"/>
      <c r="K2" s="238"/>
      <c r="L2" s="238"/>
      <c r="M2" s="174"/>
    </row>
    <row r="3" spans="1:20" ht="14.4" x14ac:dyDescent="0.3">
      <c r="A3" s="5" t="s">
        <v>1</v>
      </c>
      <c r="B3" s="236"/>
      <c r="C3" s="236"/>
      <c r="D3" s="236"/>
      <c r="E3" s="8"/>
      <c r="F3" s="1"/>
      <c r="G3" s="5" t="s">
        <v>10</v>
      </c>
      <c r="H3" s="5"/>
      <c r="I3" s="239" t="s">
        <v>174</v>
      </c>
      <c r="J3" s="240"/>
      <c r="K3" s="240"/>
      <c r="L3" s="240"/>
      <c r="M3" s="174"/>
    </row>
    <row r="4" spans="1:20" ht="14.4" x14ac:dyDescent="0.3">
      <c r="A4" s="5" t="s">
        <v>2</v>
      </c>
      <c r="B4" s="236"/>
      <c r="C4" s="236"/>
      <c r="D4" s="236"/>
      <c r="E4" s="8"/>
      <c r="F4" s="1"/>
      <c r="G4" s="5" t="s">
        <v>11</v>
      </c>
      <c r="H4" s="5"/>
      <c r="I4" s="219"/>
      <c r="J4" s="221"/>
      <c r="K4" s="241"/>
      <c r="L4" s="241"/>
      <c r="M4" s="174"/>
    </row>
    <row r="5" spans="1:20" ht="14.4" x14ac:dyDescent="0.3">
      <c r="A5" s="5" t="s">
        <v>3</v>
      </c>
      <c r="B5" s="19"/>
      <c r="C5" s="18" t="s">
        <v>5</v>
      </c>
      <c r="D5" s="20"/>
      <c r="E5" s="8"/>
      <c r="F5" s="2"/>
      <c r="G5" s="5" t="s">
        <v>12</v>
      </c>
      <c r="H5" s="5"/>
      <c r="I5" s="41"/>
      <c r="J5" s="7" t="s">
        <v>13</v>
      </c>
      <c r="K5" s="215"/>
      <c r="L5" s="216"/>
      <c r="M5" s="175"/>
    </row>
    <row r="6" spans="1:20" ht="14.4" x14ac:dyDescent="0.3">
      <c r="A6" s="5" t="s">
        <v>4</v>
      </c>
      <c r="B6" s="219"/>
      <c r="C6" s="221"/>
      <c r="D6" s="221"/>
      <c r="E6" s="9"/>
      <c r="F6" s="3"/>
      <c r="G6" s="5" t="s">
        <v>14</v>
      </c>
      <c r="H6" s="5"/>
      <c r="I6" s="41" t="s">
        <v>175</v>
      </c>
      <c r="J6" s="7" t="s">
        <v>13</v>
      </c>
      <c r="K6" s="217"/>
      <c r="L6" s="218"/>
      <c r="M6" s="175"/>
    </row>
    <row r="7" spans="1:20" ht="14.4" x14ac:dyDescent="0.3">
      <c r="A7" s="5" t="s">
        <v>6</v>
      </c>
      <c r="B7" s="19"/>
      <c r="C7" s="18" t="s">
        <v>7</v>
      </c>
      <c r="D7" s="20"/>
      <c r="E7" s="8"/>
      <c r="F7" s="2"/>
      <c r="G7" s="5" t="s">
        <v>15</v>
      </c>
      <c r="H7" s="5"/>
      <c r="I7" s="41" t="s">
        <v>176</v>
      </c>
      <c r="J7" s="7" t="s">
        <v>13</v>
      </c>
      <c r="K7" s="217"/>
      <c r="L7" s="218"/>
      <c r="M7" s="175"/>
    </row>
    <row r="8" spans="1:20" ht="14.4" x14ac:dyDescent="0.3">
      <c r="A8" s="5" t="s">
        <v>8</v>
      </c>
      <c r="B8" s="219"/>
      <c r="C8" s="221"/>
      <c r="D8" s="221"/>
      <c r="E8" s="9"/>
      <c r="F8" s="3"/>
      <c r="G8" s="5" t="s">
        <v>16</v>
      </c>
      <c r="H8" s="5"/>
      <c r="I8" s="219" t="s">
        <v>102</v>
      </c>
      <c r="J8" s="220"/>
      <c r="K8" s="221"/>
      <c r="L8" s="221"/>
      <c r="M8" s="174"/>
    </row>
    <row r="9" spans="1:20" ht="6.75" customHeight="1" x14ac:dyDescent="0.25"/>
    <row r="10" spans="1:20" ht="13.8" x14ac:dyDescent="0.25">
      <c r="A10" s="44" t="s">
        <v>17</v>
      </c>
      <c r="B10" s="242" t="s">
        <v>18</v>
      </c>
      <c r="C10" s="242"/>
      <c r="D10" s="242"/>
      <c r="E10" s="242"/>
      <c r="F10" s="242"/>
      <c r="G10" s="242"/>
      <c r="H10" s="242"/>
      <c r="I10" s="242"/>
      <c r="J10" s="44" t="s">
        <v>24</v>
      </c>
      <c r="K10" s="44"/>
      <c r="L10" s="45" t="s">
        <v>19</v>
      </c>
      <c r="M10" s="177" t="s">
        <v>124</v>
      </c>
      <c r="N10" s="164"/>
      <c r="O10" s="164"/>
      <c r="P10" s="164"/>
      <c r="Q10" s="164"/>
      <c r="R10" s="164"/>
      <c r="S10" s="164"/>
      <c r="T10" s="164"/>
    </row>
    <row r="11" spans="1:20" s="4" customFormat="1" ht="14.25" customHeight="1" thickBot="1" x14ac:dyDescent="0.3">
      <c r="A11" s="169" t="s">
        <v>57</v>
      </c>
      <c r="B11" s="42"/>
      <c r="C11" s="43"/>
      <c r="D11" s="43"/>
      <c r="E11" s="43"/>
      <c r="F11" s="43"/>
      <c r="G11" s="43"/>
      <c r="H11" s="43"/>
      <c r="I11" s="46"/>
      <c r="J11" s="47"/>
      <c r="K11" s="48"/>
      <c r="L11" s="49"/>
      <c r="M11" s="178"/>
      <c r="N11" s="165"/>
      <c r="O11" s="165"/>
      <c r="P11" s="165"/>
      <c r="Q11" s="165"/>
      <c r="R11" s="165"/>
      <c r="S11" s="165"/>
      <c r="T11" s="165"/>
    </row>
    <row r="12" spans="1:20" ht="14.25" customHeight="1" x14ac:dyDescent="0.25">
      <c r="A12" s="21"/>
      <c r="B12" s="56" t="s">
        <v>110</v>
      </c>
      <c r="C12" s="57"/>
      <c r="D12" s="57" t="s">
        <v>113</v>
      </c>
      <c r="E12" s="57"/>
      <c r="F12" s="57"/>
      <c r="G12" s="57"/>
      <c r="H12" s="57"/>
      <c r="I12" s="58"/>
      <c r="J12" s="53">
        <f>80*$F$1</f>
        <v>160</v>
      </c>
      <c r="K12" s="54"/>
      <c r="L12" s="55" t="str">
        <f t="shared" ref="L12:L15" si="0">+IF(A12="","",+A12*J12)</f>
        <v/>
      </c>
      <c r="M12" s="179"/>
      <c r="N12" s="180" t="s">
        <v>117</v>
      </c>
      <c r="O12" s="181"/>
      <c r="P12" s="182"/>
      <c r="Q12" s="164"/>
      <c r="R12" s="164"/>
      <c r="S12" s="164"/>
      <c r="T12" s="164"/>
    </row>
    <row r="13" spans="1:20" ht="14.25" customHeight="1" x14ac:dyDescent="0.25">
      <c r="A13" s="21"/>
      <c r="B13" s="56" t="s">
        <v>111</v>
      </c>
      <c r="C13" s="57"/>
      <c r="D13" s="60" t="s">
        <v>112</v>
      </c>
      <c r="E13" s="60"/>
      <c r="F13" s="60"/>
      <c r="G13" s="60"/>
      <c r="H13" s="60"/>
      <c r="I13" s="58"/>
      <c r="J13" s="53">
        <f>200*$F$1</f>
        <v>400</v>
      </c>
      <c r="K13" s="54"/>
      <c r="L13" s="55" t="str">
        <f t="shared" si="0"/>
        <v/>
      </c>
      <c r="M13" s="179" t="str">
        <f>IF(A13=0,"",IF(A13&gt;1,(216+108*(A13-1)),216))</f>
        <v/>
      </c>
      <c r="N13" s="183" t="s">
        <v>160</v>
      </c>
      <c r="O13" s="184" t="s">
        <v>118</v>
      </c>
      <c r="P13" s="184"/>
      <c r="Q13" s="164"/>
      <c r="R13" s="164">
        <v>210</v>
      </c>
      <c r="S13" s="164"/>
      <c r="T13" s="164">
        <v>105</v>
      </c>
    </row>
    <row r="14" spans="1:20" ht="14.25" customHeight="1" x14ac:dyDescent="0.25">
      <c r="A14" s="21"/>
      <c r="B14" s="147" t="s">
        <v>144</v>
      </c>
      <c r="C14" s="57"/>
      <c r="D14" s="163" t="s">
        <v>153</v>
      </c>
      <c r="E14" s="60"/>
      <c r="F14" s="60"/>
      <c r="G14" s="60"/>
      <c r="H14" s="60"/>
      <c r="I14" s="58"/>
      <c r="J14" s="53">
        <f>300*$F$1</f>
        <v>600</v>
      </c>
      <c r="K14" s="54"/>
      <c r="L14" s="55" t="str">
        <f t="shared" si="0"/>
        <v/>
      </c>
      <c r="M14" s="179" t="str">
        <f>IF(A14=0,"",IF(A14&gt;1,(216+108*(A14-1)),216))</f>
        <v/>
      </c>
      <c r="N14" s="183" t="s">
        <v>160</v>
      </c>
      <c r="O14" s="184" t="s">
        <v>118</v>
      </c>
      <c r="P14" s="184"/>
      <c r="Q14" s="164"/>
      <c r="R14" s="164">
        <v>216</v>
      </c>
      <c r="S14" s="164"/>
      <c r="T14" s="164">
        <v>105</v>
      </c>
    </row>
    <row r="15" spans="1:20" ht="14.25" customHeight="1" x14ac:dyDescent="0.25">
      <c r="A15" s="21"/>
      <c r="B15" s="147" t="s">
        <v>163</v>
      </c>
      <c r="C15" s="57"/>
      <c r="D15" s="162" t="s">
        <v>114</v>
      </c>
      <c r="E15" s="60"/>
      <c r="F15" s="60"/>
      <c r="G15" s="60"/>
      <c r="H15" s="60"/>
      <c r="I15" s="58"/>
      <c r="J15" s="53">
        <f>400*$F$1</f>
        <v>800</v>
      </c>
      <c r="K15" s="54"/>
      <c r="L15" s="55" t="str">
        <f t="shared" si="0"/>
        <v/>
      </c>
      <c r="M15" s="179" t="str">
        <f>IF(A15=0,"",IF(A15&gt;1,(216+108*(A15-1)),216))</f>
        <v/>
      </c>
      <c r="N15" s="183" t="s">
        <v>160</v>
      </c>
      <c r="O15" s="184" t="s">
        <v>118</v>
      </c>
      <c r="P15" s="184"/>
      <c r="Q15" s="164"/>
      <c r="R15" s="164">
        <v>216</v>
      </c>
      <c r="S15" s="164"/>
      <c r="T15" s="164">
        <v>105</v>
      </c>
    </row>
    <row r="16" spans="1:20" ht="14.25" customHeight="1" x14ac:dyDescent="0.25">
      <c r="A16" s="21"/>
      <c r="B16" s="147" t="s">
        <v>145</v>
      </c>
      <c r="C16" s="57"/>
      <c r="D16" s="60" t="s">
        <v>104</v>
      </c>
      <c r="E16" s="60"/>
      <c r="F16" s="60"/>
      <c r="G16" s="60"/>
      <c r="H16" s="60"/>
      <c r="I16" s="58"/>
      <c r="J16" s="53">
        <f>500*$F$1</f>
        <v>1000</v>
      </c>
      <c r="K16" s="54"/>
      <c r="L16" s="155" t="str">
        <f>+IF(A16="","",+A16*J16)</f>
        <v/>
      </c>
      <c r="M16" s="179" t="str">
        <f>IF(A16=0,"",IF(A16&gt;1,(288+288*(A16-1)),288))</f>
        <v/>
      </c>
      <c r="N16" s="185" t="s">
        <v>157</v>
      </c>
      <c r="O16" s="186" t="s">
        <v>139</v>
      </c>
      <c r="P16" s="184"/>
      <c r="Q16" s="164"/>
      <c r="R16" s="164">
        <v>288</v>
      </c>
      <c r="S16" s="164"/>
      <c r="T16" s="164">
        <v>280</v>
      </c>
    </row>
    <row r="17" spans="1:20" ht="14.25" customHeight="1" x14ac:dyDescent="0.25">
      <c r="A17" s="21"/>
      <c r="B17" s="161" t="s">
        <v>146</v>
      </c>
      <c r="C17" s="151"/>
      <c r="D17" s="151" t="s">
        <v>115</v>
      </c>
      <c r="E17" s="151"/>
      <c r="F17" s="151"/>
      <c r="G17" s="151"/>
      <c r="H17" s="151"/>
      <c r="I17" s="152"/>
      <c r="J17" s="156">
        <f>600*$F$1</f>
        <v>1200</v>
      </c>
      <c r="K17" s="154"/>
      <c r="L17" s="155" t="str">
        <f>+IF(A17="","",+A17*J17)</f>
        <v/>
      </c>
      <c r="M17" s="179" t="str">
        <f>IF(A17=0,"",IF(A17&gt;1,(288+288*(A17-1)),288))</f>
        <v/>
      </c>
      <c r="N17" s="185" t="s">
        <v>157</v>
      </c>
      <c r="O17" s="186" t="s">
        <v>139</v>
      </c>
      <c r="P17" s="184"/>
      <c r="Q17" s="164"/>
      <c r="R17" s="164">
        <v>288</v>
      </c>
      <c r="S17" s="164"/>
      <c r="T17" s="164">
        <v>280</v>
      </c>
    </row>
    <row r="18" spans="1:20" ht="14.25" customHeight="1" x14ac:dyDescent="0.25">
      <c r="A18" s="21"/>
      <c r="B18" s="157" t="s">
        <v>147</v>
      </c>
      <c r="C18" s="151"/>
      <c r="D18" s="151" t="s">
        <v>115</v>
      </c>
      <c r="E18" s="151"/>
      <c r="F18" s="151"/>
      <c r="G18" s="151"/>
      <c r="H18" s="151"/>
      <c r="I18" s="152"/>
      <c r="J18" s="153">
        <f>700*$F$1</f>
        <v>1400</v>
      </c>
      <c r="K18" s="154"/>
      <c r="L18" s="155" t="str">
        <f t="shared" ref="L18:L19" si="1">+IF(A18="","",+A18*J18)</f>
        <v/>
      </c>
      <c r="M18" s="179" t="str">
        <f>IF(A18=0,"",IF(A18&gt;1,(288+288*(A18-1)),288))</f>
        <v/>
      </c>
      <c r="N18" s="185" t="s">
        <v>157</v>
      </c>
      <c r="O18" s="186" t="s">
        <v>139</v>
      </c>
      <c r="P18" s="184"/>
      <c r="Q18" s="164"/>
      <c r="R18" s="164">
        <v>288</v>
      </c>
      <c r="S18" s="164"/>
      <c r="T18" s="164">
        <v>280</v>
      </c>
    </row>
    <row r="19" spans="1:20" ht="14.25" customHeight="1" x14ac:dyDescent="0.25">
      <c r="A19" s="21"/>
      <c r="B19" s="157" t="s">
        <v>148</v>
      </c>
      <c r="C19" s="151"/>
      <c r="D19" s="151" t="s">
        <v>115</v>
      </c>
      <c r="E19" s="151"/>
      <c r="F19" s="151"/>
      <c r="G19" s="151"/>
      <c r="H19" s="151"/>
      <c r="I19" s="152"/>
      <c r="J19" s="153">
        <f>800*$F$1</f>
        <v>1600</v>
      </c>
      <c r="K19" s="154"/>
      <c r="L19" s="155" t="str">
        <f t="shared" si="1"/>
        <v/>
      </c>
      <c r="M19" s="179" t="str">
        <f>IF(A19=0,"",IF(A19&gt;1,(288+288*(A19-1)),288))</f>
        <v/>
      </c>
      <c r="N19" s="185" t="s">
        <v>157</v>
      </c>
      <c r="O19" s="186" t="s">
        <v>139</v>
      </c>
      <c r="P19" s="184"/>
      <c r="Q19" s="164"/>
      <c r="R19" s="164">
        <v>288</v>
      </c>
      <c r="S19" s="164"/>
      <c r="T19" s="164">
        <v>280</v>
      </c>
    </row>
    <row r="20" spans="1:20" ht="14.25" customHeight="1" x14ac:dyDescent="0.25">
      <c r="A20" s="21"/>
      <c r="B20" s="157"/>
      <c r="C20" s="151"/>
      <c r="D20" s="151"/>
      <c r="E20" s="151"/>
      <c r="F20" s="151"/>
      <c r="G20" s="151"/>
      <c r="H20" s="151"/>
      <c r="I20" s="152"/>
      <c r="J20" s="153"/>
      <c r="K20" s="154"/>
      <c r="L20" s="155"/>
      <c r="M20" s="179"/>
      <c r="N20" s="185"/>
      <c r="O20" s="186"/>
      <c r="P20" s="184"/>
      <c r="Q20" s="164"/>
      <c r="R20" s="164"/>
      <c r="S20" s="164"/>
      <c r="T20" s="164"/>
    </row>
    <row r="21" spans="1:20" ht="14.25" customHeight="1" x14ac:dyDescent="0.25">
      <c r="A21" s="21"/>
      <c r="B21" s="157" t="s">
        <v>150</v>
      </c>
      <c r="C21" s="151"/>
      <c r="D21" s="151" t="s">
        <v>115</v>
      </c>
      <c r="E21" s="151"/>
      <c r="F21" s="151"/>
      <c r="G21" s="151"/>
      <c r="H21" s="151"/>
      <c r="I21" s="152"/>
      <c r="J21" s="153">
        <f>500*$F$1</f>
        <v>1000</v>
      </c>
      <c r="K21" s="154"/>
      <c r="L21" s="55" t="str">
        <f t="shared" ref="L21:L22" si="2">+IF(A21="","",+A21*J21)</f>
        <v/>
      </c>
      <c r="M21" s="179" t="str">
        <f>IF(A21=0,"",IF(A21&gt;1,(216+108*(A21-1)),216))</f>
        <v/>
      </c>
      <c r="N21" s="183" t="s">
        <v>160</v>
      </c>
      <c r="O21" s="184" t="s">
        <v>118</v>
      </c>
      <c r="P21" s="184"/>
      <c r="Q21" s="164"/>
      <c r="R21" s="164">
        <v>216</v>
      </c>
      <c r="S21" s="164"/>
      <c r="T21" s="164">
        <v>105</v>
      </c>
    </row>
    <row r="22" spans="1:20" ht="14.25" customHeight="1" x14ac:dyDescent="0.25">
      <c r="A22" s="21"/>
      <c r="B22" s="157" t="s">
        <v>151</v>
      </c>
      <c r="C22" s="151"/>
      <c r="D22" s="151" t="s">
        <v>115</v>
      </c>
      <c r="E22" s="151"/>
      <c r="F22" s="151"/>
      <c r="G22" s="151"/>
      <c r="H22" s="151"/>
      <c r="I22" s="152"/>
      <c r="J22" s="153">
        <f>700*$F$1</f>
        <v>1400</v>
      </c>
      <c r="K22" s="154"/>
      <c r="L22" s="55" t="str">
        <f t="shared" si="2"/>
        <v/>
      </c>
      <c r="M22" s="179" t="str">
        <f>IF(A22=0,"",IF(A22&gt;1,(288+288*(A22-1)),288))</f>
        <v/>
      </c>
      <c r="N22" s="185" t="s">
        <v>156</v>
      </c>
      <c r="O22" s="186" t="s">
        <v>139</v>
      </c>
      <c r="P22" s="184"/>
      <c r="Q22" s="164"/>
      <c r="R22" s="164">
        <v>288</v>
      </c>
      <c r="S22" s="164"/>
      <c r="T22" s="164">
        <v>280</v>
      </c>
    </row>
    <row r="23" spans="1:20" ht="14.25" customHeight="1" x14ac:dyDescent="0.25">
      <c r="A23" s="21"/>
      <c r="B23" s="157"/>
      <c r="C23" s="151"/>
      <c r="D23" s="151"/>
      <c r="E23" s="151"/>
      <c r="F23" s="151"/>
      <c r="G23" s="151"/>
      <c r="H23" s="151"/>
      <c r="I23" s="152"/>
      <c r="J23" s="153"/>
      <c r="K23" s="154"/>
      <c r="L23" s="155"/>
      <c r="M23" s="179"/>
      <c r="N23" s="185"/>
      <c r="O23" s="186"/>
      <c r="P23" s="184"/>
      <c r="Q23" s="164"/>
      <c r="R23" s="164"/>
      <c r="S23" s="164"/>
      <c r="T23" s="164"/>
    </row>
    <row r="24" spans="1:20" ht="14.25" customHeight="1" x14ac:dyDescent="0.25">
      <c r="A24" s="21"/>
      <c r="B24" s="56" t="s">
        <v>21</v>
      </c>
      <c r="C24" s="57"/>
      <c r="D24" s="148" t="s">
        <v>136</v>
      </c>
      <c r="E24" s="57"/>
      <c r="F24" s="57"/>
      <c r="G24" s="57"/>
      <c r="H24" s="57"/>
      <c r="I24" s="58"/>
      <c r="J24" s="53">
        <f>50*$F$1</f>
        <v>100</v>
      </c>
      <c r="K24" s="54"/>
      <c r="L24" s="55" t="str">
        <f>+IF(A24="","",+A24*J24)</f>
        <v/>
      </c>
      <c r="M24" s="179" t="str">
        <f>IF(A24=0,"",A24*36)</f>
        <v/>
      </c>
      <c r="N24" s="185">
        <v>36</v>
      </c>
      <c r="O24" s="184" t="s">
        <v>123</v>
      </c>
      <c r="P24" s="184"/>
      <c r="Q24" s="164"/>
      <c r="R24" s="164">
        <v>18</v>
      </c>
      <c r="S24" s="164"/>
      <c r="T24" s="164">
        <v>17.5</v>
      </c>
    </row>
    <row r="25" spans="1:20" ht="14.25" customHeight="1" x14ac:dyDescent="0.25">
      <c r="A25" s="22"/>
      <c r="B25" s="147" t="s">
        <v>137</v>
      </c>
      <c r="C25" s="57"/>
      <c r="D25" s="148"/>
      <c r="E25" s="57"/>
      <c r="F25" s="57"/>
      <c r="G25" s="57"/>
      <c r="H25" s="57"/>
      <c r="I25" s="58"/>
      <c r="J25" s="53">
        <f>10*$F$1</f>
        <v>20</v>
      </c>
      <c r="K25" s="54"/>
      <c r="L25" s="55" t="str">
        <f>+IF(A25="","",+A25*J25)</f>
        <v/>
      </c>
      <c r="M25" s="179"/>
      <c r="N25" s="185"/>
      <c r="O25" s="184"/>
      <c r="P25" s="184"/>
      <c r="Q25" s="164"/>
      <c r="R25" s="164"/>
      <c r="S25" s="164"/>
      <c r="T25" s="164"/>
    </row>
    <row r="26" spans="1:20" ht="14.25" customHeight="1" x14ac:dyDescent="0.25">
      <c r="A26" s="22"/>
      <c r="B26" s="56" t="s">
        <v>105</v>
      </c>
      <c r="C26" s="57"/>
      <c r="D26" s="57" t="s">
        <v>103</v>
      </c>
      <c r="E26" s="57"/>
      <c r="F26" s="57"/>
      <c r="G26" s="57"/>
      <c r="H26" s="57"/>
      <c r="I26" s="58"/>
      <c r="J26" s="53">
        <f>380*$F$1</f>
        <v>760</v>
      </c>
      <c r="K26" s="54"/>
      <c r="L26" s="55" t="str">
        <f>+IF(A26="","",+A26*J26)</f>
        <v/>
      </c>
      <c r="M26" s="179" t="str">
        <f>IF(A26=0,"",IF(A26&gt;1,(144+72*(A26-1)),144))</f>
        <v/>
      </c>
      <c r="N26" s="185" t="s">
        <v>161</v>
      </c>
      <c r="O26" s="184" t="s">
        <v>119</v>
      </c>
      <c r="P26" s="184"/>
      <c r="Q26" s="164"/>
      <c r="R26" s="164">
        <v>36</v>
      </c>
      <c r="S26" s="164"/>
      <c r="T26" s="164">
        <v>70</v>
      </c>
    </row>
    <row r="27" spans="1:20" ht="14.25" customHeight="1" x14ac:dyDescent="0.25">
      <c r="A27" s="138"/>
      <c r="B27" s="140" t="s">
        <v>106</v>
      </c>
      <c r="C27" s="69"/>
      <c r="D27" s="69"/>
      <c r="E27" s="69"/>
      <c r="F27" s="69"/>
      <c r="G27" s="69"/>
      <c r="H27" s="69"/>
      <c r="I27" s="70"/>
      <c r="J27" s="53"/>
      <c r="K27" s="54"/>
      <c r="L27" s="55"/>
      <c r="M27" s="179"/>
      <c r="N27" s="185"/>
      <c r="O27" s="184"/>
      <c r="P27" s="184"/>
      <c r="Q27" s="164"/>
      <c r="R27" s="164"/>
      <c r="S27" s="164"/>
      <c r="T27" s="164"/>
    </row>
    <row r="28" spans="1:20" ht="14.25" customHeight="1" thickBot="1" x14ac:dyDescent="0.3">
      <c r="A28" s="138"/>
      <c r="B28" s="139"/>
      <c r="C28" s="69"/>
      <c r="D28" s="69"/>
      <c r="E28" s="69"/>
      <c r="F28" s="69"/>
      <c r="G28" s="69"/>
      <c r="H28" s="69"/>
      <c r="I28" s="70"/>
      <c r="J28" s="53"/>
      <c r="K28" s="54"/>
      <c r="L28" s="55"/>
      <c r="M28" s="179"/>
      <c r="N28" s="185"/>
      <c r="O28" s="184"/>
      <c r="P28" s="184"/>
      <c r="Q28" s="164"/>
      <c r="R28" s="164"/>
      <c r="S28" s="164"/>
      <c r="T28" s="164"/>
    </row>
    <row r="29" spans="1:20" ht="14.25" customHeight="1" x14ac:dyDescent="0.25">
      <c r="A29" s="138"/>
      <c r="B29" s="224" t="s">
        <v>149</v>
      </c>
      <c r="C29" s="225"/>
      <c r="D29" s="225"/>
      <c r="E29" s="225"/>
      <c r="F29" s="225"/>
      <c r="G29" s="225"/>
      <c r="H29" s="225"/>
      <c r="I29" s="226"/>
      <c r="J29" s="53"/>
      <c r="K29" s="54"/>
      <c r="L29" s="55"/>
      <c r="M29" s="179"/>
      <c r="N29" s="185"/>
      <c r="O29" s="184"/>
      <c r="P29" s="184"/>
      <c r="Q29" s="164"/>
      <c r="R29" s="164"/>
      <c r="S29" s="164"/>
      <c r="T29" s="164"/>
    </row>
    <row r="30" spans="1:20" ht="14.25" customHeight="1" thickBot="1" x14ac:dyDescent="0.3">
      <c r="A30" s="138"/>
      <c r="B30" s="227" t="s">
        <v>152</v>
      </c>
      <c r="C30" s="228"/>
      <c r="D30" s="228"/>
      <c r="E30" s="228"/>
      <c r="F30" s="228"/>
      <c r="G30" s="228"/>
      <c r="H30" s="228"/>
      <c r="I30" s="229"/>
      <c r="J30" s="53"/>
      <c r="K30" s="54"/>
      <c r="L30" s="55"/>
      <c r="M30" s="179"/>
      <c r="N30" s="185"/>
      <c r="O30" s="184"/>
      <c r="P30" s="184"/>
      <c r="Q30" s="164"/>
      <c r="R30" s="164"/>
      <c r="S30" s="164"/>
      <c r="T30" s="164"/>
    </row>
    <row r="31" spans="1:20" ht="14.25" customHeight="1" x14ac:dyDescent="0.25">
      <c r="A31" s="138"/>
      <c r="B31" s="73"/>
      <c r="C31" s="61"/>
      <c r="D31" s="61"/>
      <c r="E31" s="61"/>
      <c r="F31" s="61"/>
      <c r="G31" s="61"/>
      <c r="H31" s="61"/>
      <c r="I31" s="141"/>
      <c r="J31" s="53"/>
      <c r="K31" s="54"/>
      <c r="L31" s="55"/>
      <c r="M31" s="179"/>
      <c r="N31" s="185"/>
      <c r="O31" s="184"/>
      <c r="P31" s="184"/>
      <c r="Q31" s="164"/>
      <c r="R31" s="164"/>
      <c r="S31" s="164"/>
      <c r="T31" s="164"/>
    </row>
    <row r="32" spans="1:20" s="4" customFormat="1" ht="14.25" customHeight="1" thickBot="1" x14ac:dyDescent="0.3">
      <c r="A32" s="170" t="s">
        <v>165</v>
      </c>
      <c r="B32" s="42"/>
      <c r="C32" s="43"/>
      <c r="D32" s="43"/>
      <c r="E32" s="43"/>
      <c r="F32" s="43"/>
      <c r="G32" s="43"/>
      <c r="H32" s="43"/>
      <c r="I32" s="46"/>
      <c r="J32" s="64"/>
      <c r="K32" s="65"/>
      <c r="L32" s="66"/>
      <c r="M32" s="187"/>
      <c r="N32" s="185"/>
      <c r="O32" s="184"/>
      <c r="P32" s="184"/>
      <c r="Q32" s="165"/>
      <c r="R32" s="165"/>
      <c r="S32" s="165"/>
      <c r="T32" s="165"/>
    </row>
    <row r="33" spans="1:20" ht="14.25" customHeight="1" x14ac:dyDescent="0.25">
      <c r="A33" s="30"/>
      <c r="B33" s="67" t="s">
        <v>126</v>
      </c>
      <c r="C33" s="51"/>
      <c r="D33" s="51"/>
      <c r="E33" s="51"/>
      <c r="F33" s="51"/>
      <c r="G33" s="51"/>
      <c r="H33" s="51"/>
      <c r="I33" s="52"/>
      <c r="J33" s="53"/>
      <c r="K33" s="54"/>
      <c r="L33" s="68"/>
      <c r="M33" s="179"/>
      <c r="N33" s="183"/>
      <c r="O33" s="184"/>
      <c r="P33" s="184"/>
      <c r="Q33" s="164"/>
      <c r="R33" s="164"/>
      <c r="S33" s="164"/>
      <c r="T33" s="164"/>
    </row>
    <row r="34" spans="1:20" ht="14.25" customHeight="1" x14ac:dyDescent="0.25">
      <c r="A34" s="21"/>
      <c r="B34" s="222" t="s">
        <v>127</v>
      </c>
      <c r="C34" s="223"/>
      <c r="D34" s="57"/>
      <c r="E34" s="57"/>
      <c r="F34" s="57"/>
      <c r="G34" s="57"/>
      <c r="H34" s="57"/>
      <c r="I34" s="58"/>
      <c r="J34" s="168">
        <v>325</v>
      </c>
      <c r="K34" s="54"/>
      <c r="L34" s="55" t="str">
        <f>+IF(A34="","",+A34*J34)</f>
        <v/>
      </c>
      <c r="M34" s="179" t="str">
        <f>IF(A34=0,"",A34*36)</f>
        <v/>
      </c>
      <c r="N34" s="188">
        <v>36</v>
      </c>
      <c r="O34" s="184" t="s">
        <v>123</v>
      </c>
      <c r="P34" s="184"/>
      <c r="Q34" s="164"/>
      <c r="R34" s="164">
        <v>18</v>
      </c>
      <c r="S34" s="164"/>
      <c r="T34" s="164">
        <v>17.5</v>
      </c>
    </row>
    <row r="35" spans="1:20" ht="14.25" customHeight="1" x14ac:dyDescent="0.25">
      <c r="A35" s="21"/>
      <c r="B35" s="222" t="s">
        <v>130</v>
      </c>
      <c r="C35" s="223"/>
      <c r="D35" s="57"/>
      <c r="E35" s="57"/>
      <c r="F35" s="57"/>
      <c r="G35" s="57"/>
      <c r="H35" s="57"/>
      <c r="I35" s="58"/>
      <c r="J35" s="168">
        <v>325</v>
      </c>
      <c r="K35" s="54"/>
      <c r="L35" s="55" t="str">
        <f>+IF(A35="","",+A35*J35)</f>
        <v/>
      </c>
      <c r="M35" s="179"/>
      <c r="N35" s="189" t="s">
        <v>117</v>
      </c>
      <c r="O35" s="190" t="s">
        <v>102</v>
      </c>
      <c r="P35" s="164"/>
      <c r="Q35" s="164"/>
      <c r="R35" s="164"/>
      <c r="S35" s="164"/>
      <c r="T35" s="164"/>
    </row>
    <row r="36" spans="1:20" s="4" customFormat="1" ht="14.25" customHeight="1" thickBot="1" x14ac:dyDescent="0.3">
      <c r="A36" s="63"/>
      <c r="B36" s="42"/>
      <c r="C36" s="43"/>
      <c r="D36" s="43"/>
      <c r="E36" s="43"/>
      <c r="F36" s="43"/>
      <c r="G36" s="43"/>
      <c r="H36" s="43"/>
      <c r="I36" s="46"/>
      <c r="J36" s="64"/>
      <c r="K36" s="65"/>
      <c r="L36" s="55"/>
      <c r="M36" s="179"/>
      <c r="N36" s="191"/>
      <c r="O36" s="192"/>
      <c r="P36" s="165"/>
      <c r="Q36" s="165"/>
      <c r="R36" s="165"/>
      <c r="S36" s="165"/>
      <c r="T36" s="165"/>
    </row>
    <row r="37" spans="1:20" ht="14.25" customHeight="1" x14ac:dyDescent="0.25">
      <c r="A37" s="30"/>
      <c r="B37" s="50" t="s">
        <v>20</v>
      </c>
      <c r="C37" s="51"/>
      <c r="D37" s="158" t="s">
        <v>140</v>
      </c>
      <c r="E37" s="51"/>
      <c r="F37" s="51"/>
      <c r="G37" s="51"/>
      <c r="H37" s="51"/>
      <c r="I37" s="52"/>
      <c r="J37" s="153">
        <f>150*$F$1</f>
        <v>300</v>
      </c>
      <c r="K37" s="54"/>
      <c r="L37" s="55" t="str">
        <f>+IF(A37="","",+A37*J37)</f>
        <v/>
      </c>
      <c r="M37" s="179" t="str">
        <f>IF(A37=0,"",72)</f>
        <v/>
      </c>
      <c r="N37" s="189">
        <v>72</v>
      </c>
      <c r="O37" s="190" t="s">
        <v>120</v>
      </c>
      <c r="P37" s="164"/>
      <c r="Q37" s="164"/>
      <c r="R37" s="164">
        <v>36</v>
      </c>
      <c r="S37" s="164"/>
      <c r="T37" s="164">
        <v>35</v>
      </c>
    </row>
    <row r="38" spans="1:20" ht="14.25" customHeight="1" x14ac:dyDescent="0.25">
      <c r="A38" s="21"/>
      <c r="B38" s="56" t="s">
        <v>107</v>
      </c>
      <c r="C38" s="57"/>
      <c r="D38" s="148" t="s">
        <v>140</v>
      </c>
      <c r="E38" s="57"/>
      <c r="F38" s="57"/>
      <c r="G38" s="57"/>
      <c r="H38" s="57"/>
      <c r="I38" s="58"/>
      <c r="J38" s="153">
        <f>75*$F$1</f>
        <v>150</v>
      </c>
      <c r="K38" s="54"/>
      <c r="L38" s="55" t="str">
        <f>+IF(A38="","",+A38*J38)</f>
        <v/>
      </c>
      <c r="M38" s="179" t="str">
        <f>IF(A38=0,"",72)</f>
        <v/>
      </c>
      <c r="N38" s="189">
        <v>72</v>
      </c>
      <c r="O38" s="193" t="s">
        <v>120</v>
      </c>
      <c r="P38" s="164"/>
      <c r="Q38" s="164"/>
      <c r="R38" s="164">
        <v>36</v>
      </c>
      <c r="S38" s="164"/>
      <c r="T38" s="164">
        <v>35</v>
      </c>
    </row>
    <row r="39" spans="1:20" ht="14.25" customHeight="1" x14ac:dyDescent="0.25">
      <c r="A39" s="23"/>
      <c r="B39" s="56" t="s">
        <v>108</v>
      </c>
      <c r="C39" s="69"/>
      <c r="D39" s="69"/>
      <c r="E39" s="69"/>
      <c r="F39" s="69"/>
      <c r="G39" s="69"/>
      <c r="H39" s="69"/>
      <c r="I39" s="70"/>
      <c r="J39" s="153">
        <f>50*$F$1</f>
        <v>100</v>
      </c>
      <c r="K39" s="54"/>
      <c r="L39" s="55" t="str">
        <f>+IF(A39="","",+A39*J39)</f>
        <v/>
      </c>
      <c r="M39" s="179"/>
      <c r="N39" s="189" t="s">
        <v>117</v>
      </c>
      <c r="O39" s="193"/>
      <c r="P39" s="164"/>
      <c r="Q39" s="164"/>
      <c r="R39" s="164"/>
      <c r="S39" s="164"/>
      <c r="T39" s="164"/>
    </row>
    <row r="40" spans="1:20" s="4" customFormat="1" ht="14.25" customHeight="1" thickBot="1" x14ac:dyDescent="0.3">
      <c r="A40" s="170" t="s">
        <v>164</v>
      </c>
      <c r="B40" s="42"/>
      <c r="C40" s="43"/>
      <c r="D40" s="43"/>
      <c r="E40" s="43"/>
      <c r="F40" s="43"/>
      <c r="G40" s="43"/>
      <c r="H40" s="43"/>
      <c r="I40" s="46"/>
      <c r="J40" s="202"/>
      <c r="K40" s="65"/>
      <c r="L40" s="66"/>
      <c r="M40" s="187"/>
      <c r="N40" s="191"/>
      <c r="O40" s="194"/>
      <c r="P40" s="165"/>
      <c r="Q40" s="165"/>
      <c r="R40" s="165"/>
      <c r="S40" s="165"/>
      <c r="T40" s="165"/>
    </row>
    <row r="41" spans="1:20" ht="14.25" customHeight="1" x14ac:dyDescent="0.25">
      <c r="A41" s="30"/>
      <c r="B41" s="50" t="s">
        <v>56</v>
      </c>
      <c r="C41" s="51"/>
      <c r="D41" s="51"/>
      <c r="E41" s="51"/>
      <c r="F41" s="51"/>
      <c r="G41" s="51"/>
      <c r="H41" s="51"/>
      <c r="I41" s="52"/>
      <c r="J41" s="153">
        <f>27*$F$1</f>
        <v>54</v>
      </c>
      <c r="K41" s="54"/>
      <c r="L41" s="55" t="str">
        <f t="shared" ref="L41:L42" si="3">+IF(A41="","",+A41*J41)</f>
        <v/>
      </c>
      <c r="M41" s="179"/>
      <c r="N41" s="189" t="s">
        <v>121</v>
      </c>
      <c r="O41" s="193"/>
      <c r="P41" s="164"/>
      <c r="Q41" s="164"/>
      <c r="R41" s="164"/>
      <c r="S41" s="164"/>
      <c r="T41" s="164"/>
    </row>
    <row r="42" spans="1:20" ht="14.25" customHeight="1" x14ac:dyDescent="0.25">
      <c r="A42" s="142"/>
      <c r="B42" s="56" t="s">
        <v>109</v>
      </c>
      <c r="C42" s="51"/>
      <c r="D42" s="51"/>
      <c r="E42" s="51"/>
      <c r="F42" s="51"/>
      <c r="G42" s="51"/>
      <c r="H42" s="51"/>
      <c r="I42" s="52"/>
      <c r="J42" s="153">
        <f>50*$F$1</f>
        <v>100</v>
      </c>
      <c r="K42" s="54"/>
      <c r="L42" s="55" t="str">
        <f t="shared" si="3"/>
        <v/>
      </c>
      <c r="M42" s="179"/>
      <c r="N42" s="189" t="s">
        <v>117</v>
      </c>
      <c r="O42" s="193"/>
      <c r="P42" s="164"/>
      <c r="Q42" s="164"/>
      <c r="R42" s="164"/>
      <c r="S42" s="164"/>
      <c r="T42" s="164"/>
    </row>
    <row r="43" spans="1:20" s="4" customFormat="1" ht="14.25" customHeight="1" thickBot="1" x14ac:dyDescent="0.3">
      <c r="A43" s="63" t="s">
        <v>102</v>
      </c>
      <c r="B43" s="42"/>
      <c r="C43" s="43"/>
      <c r="D43" s="43"/>
      <c r="E43" s="43"/>
      <c r="F43" s="43"/>
      <c r="G43" s="43"/>
      <c r="H43" s="43"/>
      <c r="I43" s="46"/>
      <c r="J43" s="202"/>
      <c r="K43" s="65"/>
      <c r="L43" s="66"/>
      <c r="M43" s="187"/>
      <c r="N43" s="191"/>
      <c r="O43" s="194"/>
      <c r="P43" s="165"/>
      <c r="Q43" s="165"/>
      <c r="R43" s="165"/>
      <c r="S43" s="165"/>
      <c r="T43" s="165"/>
    </row>
    <row r="44" spans="1:20" ht="14.25" customHeight="1" x14ac:dyDescent="0.25">
      <c r="A44" s="21"/>
      <c r="B44" s="56" t="s">
        <v>116</v>
      </c>
      <c r="C44" s="57"/>
      <c r="D44" s="143" t="s">
        <v>177</v>
      </c>
      <c r="E44" s="57"/>
      <c r="F44" s="57"/>
      <c r="G44" s="57"/>
      <c r="H44" s="57"/>
      <c r="I44" s="58"/>
      <c r="J44" s="153">
        <f>320*$F$1</f>
        <v>640</v>
      </c>
      <c r="K44" s="54"/>
      <c r="L44" s="55" t="str">
        <f>+IF(A44="","",+A44*J44)</f>
        <v/>
      </c>
      <c r="M44" s="179" t="str">
        <f>IF(A44=0,"",IF(A44&gt;1,(144+72*(A44-1)),144))</f>
        <v/>
      </c>
      <c r="N44" s="195" t="s">
        <v>158</v>
      </c>
      <c r="O44" s="196" t="s">
        <v>119</v>
      </c>
      <c r="P44" s="164"/>
      <c r="Q44" s="164"/>
      <c r="R44" s="166">
        <v>72</v>
      </c>
      <c r="S44" s="166"/>
      <c r="T44" s="166">
        <v>70</v>
      </c>
    </row>
    <row r="45" spans="1:20" ht="14.25" customHeight="1" x14ac:dyDescent="0.25">
      <c r="A45" s="23"/>
      <c r="B45" s="56" t="s">
        <v>22</v>
      </c>
      <c r="C45" s="57"/>
      <c r="D45" s="57" t="s">
        <v>23</v>
      </c>
      <c r="E45" s="57"/>
      <c r="F45" s="57"/>
      <c r="G45" s="57"/>
      <c r="H45" s="57"/>
      <c r="I45" s="58"/>
      <c r="J45" s="153">
        <f>150*$F$1</f>
        <v>300</v>
      </c>
      <c r="K45" s="54"/>
      <c r="L45" s="55" t="str">
        <f>+IF(A45="","",+A45*J45)</f>
        <v/>
      </c>
      <c r="M45" s="179" t="str">
        <f>IF(A45=0,"",IF(A45&gt;1,(54+27.5*(A45-1)),54))</f>
        <v/>
      </c>
      <c r="N45" s="189" t="s">
        <v>159</v>
      </c>
      <c r="O45" s="196" t="s">
        <v>122</v>
      </c>
      <c r="P45" s="164"/>
      <c r="Q45" s="164"/>
      <c r="R45" s="164">
        <v>36</v>
      </c>
      <c r="S45" s="164"/>
      <c r="T45" s="164">
        <v>17.5</v>
      </c>
    </row>
    <row r="46" spans="1:20" ht="14.25" customHeight="1" x14ac:dyDescent="0.25">
      <c r="A46" s="138"/>
      <c r="B46" s="69"/>
      <c r="C46" s="69"/>
      <c r="D46" s="69"/>
      <c r="E46" s="69"/>
      <c r="F46" s="69"/>
      <c r="G46" s="69"/>
      <c r="H46" s="69"/>
      <c r="I46" s="70"/>
      <c r="J46" s="53"/>
      <c r="K46" s="54"/>
      <c r="L46" s="55"/>
      <c r="M46" s="179"/>
      <c r="N46" s="189"/>
      <c r="O46" s="196"/>
      <c r="P46" s="164"/>
      <c r="Q46" s="164"/>
      <c r="R46" s="164"/>
      <c r="S46" s="164"/>
      <c r="T46" s="164"/>
    </row>
    <row r="47" spans="1:20" ht="14.25" customHeight="1" thickBot="1" x14ac:dyDescent="0.3">
      <c r="A47" s="170" t="s">
        <v>54</v>
      </c>
      <c r="B47" s="74"/>
      <c r="C47" s="43"/>
      <c r="D47" s="43"/>
      <c r="E47" s="43"/>
      <c r="F47" s="43"/>
      <c r="G47" s="43"/>
      <c r="H47" s="43"/>
      <c r="I47" s="46"/>
      <c r="J47" s="53"/>
      <c r="K47" s="75"/>
      <c r="L47" s="59"/>
      <c r="M47" s="197"/>
      <c r="O47" s="198"/>
    </row>
    <row r="48" spans="1:20" ht="14.25" customHeight="1" x14ac:dyDescent="0.25">
      <c r="A48" s="30"/>
      <c r="B48" s="50" t="s">
        <v>55</v>
      </c>
      <c r="C48" s="61"/>
      <c r="D48" s="61"/>
      <c r="E48" s="61"/>
      <c r="F48" s="61"/>
      <c r="G48" s="61"/>
      <c r="H48" s="61"/>
      <c r="I48" s="61"/>
      <c r="J48" s="53"/>
      <c r="K48" s="75"/>
      <c r="L48" s="59"/>
      <c r="M48" s="197"/>
    </row>
    <row r="49" spans="1:14" ht="7.5" customHeight="1" thickBot="1" x14ac:dyDescent="0.3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8"/>
      <c r="M49" s="197"/>
    </row>
    <row r="50" spans="1:14" ht="7.5" customHeight="1" x14ac:dyDescent="0.25">
      <c r="A50" s="61"/>
      <c r="B50" s="61"/>
      <c r="C50" s="61"/>
      <c r="D50" s="61"/>
      <c r="E50" s="61"/>
      <c r="F50" s="61"/>
      <c r="G50" s="79"/>
      <c r="H50" s="61"/>
      <c r="I50" s="61"/>
      <c r="J50" s="61"/>
      <c r="K50" s="61"/>
      <c r="L50" s="80"/>
      <c r="M50" s="197"/>
    </row>
    <row r="51" spans="1:14" ht="42.6" customHeight="1" x14ac:dyDescent="0.25">
      <c r="A51" s="243" t="s">
        <v>143</v>
      </c>
      <c r="B51" s="244"/>
      <c r="C51" s="244"/>
      <c r="D51" s="244"/>
      <c r="E51" s="244"/>
      <c r="F51" s="244"/>
      <c r="G51" s="244"/>
      <c r="H51" s="81"/>
      <c r="I51" s="72"/>
      <c r="J51" s="167" t="s">
        <v>162</v>
      </c>
      <c r="K51" s="82"/>
      <c r="L51" s="71" t="str">
        <f>+IF(SUM(L12:L45)=0,"",SUM(L12:L45))</f>
        <v/>
      </c>
      <c r="M51" s="197"/>
    </row>
    <row r="52" spans="1:14" ht="3" customHeight="1" x14ac:dyDescent="0.25">
      <c r="A52" s="83"/>
      <c r="B52" s="61"/>
      <c r="C52" s="61"/>
      <c r="D52" s="61"/>
      <c r="E52" s="61"/>
      <c r="F52" s="61"/>
      <c r="G52" s="84"/>
      <c r="H52" s="84"/>
      <c r="I52" s="56"/>
      <c r="J52" s="85"/>
      <c r="K52" s="85"/>
      <c r="L52" s="68"/>
      <c r="M52" s="197"/>
    </row>
    <row r="53" spans="1:14" x14ac:dyDescent="0.25">
      <c r="A53" s="144" t="s">
        <v>44</v>
      </c>
      <c r="B53" s="231"/>
      <c r="C53" s="232"/>
      <c r="D53" s="232"/>
      <c r="E53" s="87"/>
      <c r="F53" s="12"/>
      <c r="G53" s="88" t="s">
        <v>69</v>
      </c>
      <c r="H53" s="89"/>
      <c r="I53" s="72"/>
      <c r="J53" s="90" t="s">
        <v>25</v>
      </c>
      <c r="K53" s="91">
        <f>+C1</f>
        <v>100</v>
      </c>
      <c r="L53" s="53" t="str">
        <f>+IF(L51="","",K53)</f>
        <v/>
      </c>
      <c r="M53" s="197"/>
    </row>
    <row r="54" spans="1:14" ht="3" customHeight="1" x14ac:dyDescent="0.25">
      <c r="A54" s="86"/>
      <c r="B54" s="93"/>
      <c r="C54" s="93"/>
      <c r="D54" s="94"/>
      <c r="E54" s="87"/>
      <c r="F54" s="12"/>
      <c r="G54" s="95"/>
      <c r="H54" s="95"/>
      <c r="I54" s="56"/>
      <c r="J54" s="85"/>
      <c r="K54" s="96"/>
      <c r="L54" s="68"/>
      <c r="M54" s="197"/>
    </row>
    <row r="55" spans="1:14" x14ac:dyDescent="0.25">
      <c r="A55" s="86" t="s">
        <v>28</v>
      </c>
      <c r="B55" s="231"/>
      <c r="C55" s="232"/>
      <c r="D55" s="232"/>
      <c r="E55" s="87"/>
      <c r="F55" s="12"/>
      <c r="G55" s="89"/>
      <c r="H55" s="89"/>
      <c r="I55" s="98"/>
      <c r="J55" s="90" t="s">
        <v>125</v>
      </c>
      <c r="K55" s="91"/>
      <c r="L55" s="97">
        <f>SUM(M:M)</f>
        <v>0</v>
      </c>
      <c r="M55" s="197"/>
    </row>
    <row r="56" spans="1:14" ht="3" customHeight="1" x14ac:dyDescent="0.25">
      <c r="A56" s="86"/>
      <c r="B56" s="61"/>
      <c r="C56" s="61"/>
      <c r="D56" s="87"/>
      <c r="E56" s="87"/>
      <c r="F56" s="12"/>
      <c r="G56" s="95"/>
      <c r="H56" s="95"/>
      <c r="I56" s="56"/>
      <c r="J56" s="85"/>
      <c r="K56" s="85"/>
      <c r="L56" s="68"/>
      <c r="M56" s="197"/>
    </row>
    <row r="57" spans="1:14" x14ac:dyDescent="0.25">
      <c r="A57" s="73"/>
      <c r="B57" s="61"/>
      <c r="C57" s="61"/>
      <c r="D57" s="87"/>
      <c r="E57" s="87"/>
      <c r="F57" s="11"/>
      <c r="G57" s="95"/>
      <c r="H57" s="95"/>
      <c r="I57" s="73"/>
      <c r="J57" s="146" t="s">
        <v>135</v>
      </c>
      <c r="K57" s="91"/>
      <c r="L57" s="92" t="str">
        <f>+IF(L51="","",L51*0.085)</f>
        <v/>
      </c>
      <c r="M57" s="197"/>
    </row>
    <row r="58" spans="1:14" ht="3.75" customHeight="1" x14ac:dyDescent="0.25">
      <c r="A58" s="73"/>
      <c r="B58" s="61"/>
      <c r="C58" s="61"/>
      <c r="D58" s="87"/>
      <c r="E58" s="87"/>
      <c r="F58" s="12"/>
      <c r="G58" s="95"/>
      <c r="H58" s="95"/>
      <c r="I58" s="56"/>
      <c r="J58" s="85"/>
      <c r="K58" s="85"/>
      <c r="L58" s="68"/>
      <c r="M58" s="197"/>
    </row>
    <row r="59" spans="1:14" x14ac:dyDescent="0.25">
      <c r="A59" s="98" t="s">
        <v>30</v>
      </c>
      <c r="B59" s="61"/>
      <c r="C59" s="232"/>
      <c r="D59" s="232"/>
      <c r="E59" s="87"/>
      <c r="F59" s="24"/>
      <c r="G59" s="95"/>
      <c r="H59" s="95"/>
      <c r="I59" s="73"/>
      <c r="J59" s="99" t="s">
        <v>26</v>
      </c>
      <c r="K59" s="99"/>
      <c r="L59" s="92" t="str">
        <f>IF(AND(L51=""),"",SUM(L51,L53,L55,L57))</f>
        <v/>
      </c>
      <c r="M59" s="197"/>
    </row>
    <row r="60" spans="1:14" ht="3" customHeight="1" x14ac:dyDescent="0.25">
      <c r="A60" s="73"/>
      <c r="B60" s="61"/>
      <c r="C60" s="100"/>
      <c r="D60" s="87"/>
      <c r="E60" s="87"/>
      <c r="F60" s="24"/>
      <c r="G60" s="100"/>
      <c r="H60" s="61"/>
      <c r="I60" s="56"/>
      <c r="J60" s="101"/>
      <c r="K60" s="101"/>
      <c r="L60" s="68"/>
      <c r="M60" s="197"/>
    </row>
    <row r="61" spans="1:14" x14ac:dyDescent="0.25">
      <c r="A61" s="98" t="s">
        <v>31</v>
      </c>
      <c r="B61" s="61"/>
      <c r="C61" s="231"/>
      <c r="D61" s="232"/>
      <c r="E61" s="100"/>
      <c r="F61" s="24"/>
      <c r="G61" s="102" t="s">
        <v>102</v>
      </c>
      <c r="H61" s="95"/>
      <c r="I61" s="73"/>
      <c r="J61" s="90" t="s">
        <v>42</v>
      </c>
      <c r="K61" s="103">
        <f>+VLOOKUP(D1,A121:B130,2,FALSE)</f>
        <v>0</v>
      </c>
      <c r="L61" s="92" t="str">
        <f>+IF(D1="Manitoba",+IF(L59="","",(L51+L55+L57)*K61),IF(OR(D1="QUEBEC", D1="PEI"),+IF(L59="","",+(L59+L63)*K61),+IF(L59="","",+L59*K61)))</f>
        <v/>
      </c>
      <c r="M61" s="197"/>
    </row>
    <row r="62" spans="1:14" ht="3" customHeight="1" x14ac:dyDescent="0.25">
      <c r="A62" s="73"/>
      <c r="B62" s="61"/>
      <c r="C62" s="100"/>
      <c r="D62" s="100"/>
      <c r="E62" s="100"/>
      <c r="F62" s="100"/>
      <c r="G62" s="104"/>
      <c r="H62" s="61"/>
      <c r="I62" s="56"/>
      <c r="J62" s="85"/>
      <c r="K62" s="105"/>
      <c r="L62" s="68"/>
      <c r="M62" s="197"/>
    </row>
    <row r="63" spans="1:14" x14ac:dyDescent="0.25">
      <c r="A63" s="98" t="s">
        <v>29</v>
      </c>
      <c r="B63" s="106"/>
      <c r="C63" s="231"/>
      <c r="D63" s="231"/>
      <c r="E63" s="100"/>
      <c r="F63" s="100"/>
      <c r="G63" s="104" t="s">
        <v>102</v>
      </c>
      <c r="H63" s="61"/>
      <c r="I63" s="73" t="s">
        <v>102</v>
      </c>
      <c r="J63" s="90" t="s">
        <v>43</v>
      </c>
      <c r="K63" s="107">
        <f>+VLOOKUP(D1,A121:C130,3,FALSE)</f>
        <v>0.13</v>
      </c>
      <c r="L63" s="92" t="str">
        <f>+IF(L59="","",+L59*+VLOOKUP(D1,A121:C130,3,FALSE))</f>
        <v/>
      </c>
      <c r="M63" s="197"/>
    </row>
    <row r="64" spans="1:14" ht="3" customHeight="1" x14ac:dyDescent="0.25">
      <c r="A64" s="98"/>
      <c r="B64" s="61"/>
      <c r="C64" s="100"/>
      <c r="D64" s="100"/>
      <c r="E64" s="100"/>
      <c r="F64" s="100"/>
      <c r="G64" s="108"/>
      <c r="H64" s="61"/>
      <c r="I64" s="56"/>
      <c r="J64" s="85"/>
      <c r="K64" s="85"/>
      <c r="L64" s="68"/>
      <c r="M64" s="197"/>
      <c r="N64" s="198"/>
    </row>
    <row r="65" spans="1:14" ht="13.5" customHeight="1" x14ac:dyDescent="0.25">
      <c r="A65" s="98"/>
      <c r="B65" s="61"/>
      <c r="C65" s="100"/>
      <c r="D65" s="100"/>
      <c r="E65" s="100"/>
      <c r="F65" s="100"/>
      <c r="G65" s="201"/>
      <c r="H65" s="61"/>
      <c r="I65" s="56"/>
      <c r="J65" s="90" t="s">
        <v>102</v>
      </c>
      <c r="K65" s="109"/>
      <c r="L65" s="53" t="s">
        <v>102</v>
      </c>
      <c r="M65" s="197"/>
      <c r="N65" s="198"/>
    </row>
    <row r="66" spans="1:14" ht="3" customHeight="1" x14ac:dyDescent="0.25">
      <c r="A66" s="98"/>
      <c r="B66" s="61"/>
      <c r="C66" s="61"/>
      <c r="D66" s="61"/>
      <c r="E66" s="61"/>
      <c r="F66" s="61"/>
      <c r="G66" s="61"/>
      <c r="H66" s="61"/>
      <c r="I66" s="56"/>
      <c r="J66" s="85"/>
      <c r="K66" s="85"/>
      <c r="L66" s="68"/>
      <c r="M66" s="197"/>
      <c r="N66" s="198"/>
    </row>
    <row r="67" spans="1:14" ht="13.8" x14ac:dyDescent="0.25">
      <c r="A67" s="149" t="s">
        <v>138</v>
      </c>
      <c r="B67" s="51"/>
      <c r="C67" s="51"/>
      <c r="D67" s="51"/>
      <c r="E67" s="51"/>
      <c r="F67" s="51"/>
      <c r="G67" s="51"/>
      <c r="H67" s="51"/>
      <c r="I67" s="56"/>
      <c r="J67" s="110" t="s">
        <v>27</v>
      </c>
      <c r="K67" s="111"/>
      <c r="L67" s="53" t="str">
        <f>+IF(L59="","",+L59+L61+L63)</f>
        <v/>
      </c>
      <c r="M67" s="197"/>
    </row>
    <row r="68" spans="1:14" ht="14.4" thickBot="1" x14ac:dyDescent="0.3">
      <c r="A68" s="112"/>
      <c r="B68" s="61"/>
      <c r="C68" s="61"/>
      <c r="D68" s="61"/>
      <c r="E68" s="61"/>
      <c r="F68" s="61"/>
      <c r="G68" s="61"/>
      <c r="H68" s="61"/>
      <c r="I68" s="61"/>
      <c r="J68" s="113"/>
      <c r="K68" s="114"/>
      <c r="L68" s="80"/>
      <c r="M68" s="197"/>
    </row>
    <row r="69" spans="1:14" ht="17.399999999999999" x14ac:dyDescent="0.3">
      <c r="A69" s="115" t="s">
        <v>47</v>
      </c>
      <c r="B69" s="116"/>
      <c r="C69" s="117"/>
      <c r="D69" s="118" t="s">
        <v>166</v>
      </c>
      <c r="E69" s="116"/>
      <c r="F69" s="116"/>
      <c r="G69" s="119"/>
      <c r="H69" s="119"/>
      <c r="I69" s="120"/>
      <c r="J69" s="121" t="s">
        <v>168</v>
      </c>
      <c r="K69" s="122" t="s">
        <v>48</v>
      </c>
      <c r="L69" s="123"/>
      <c r="M69" s="197"/>
    </row>
    <row r="70" spans="1:14" ht="18" thickBot="1" x14ac:dyDescent="0.35">
      <c r="A70" s="124"/>
      <c r="B70" s="125"/>
      <c r="C70" s="126" t="s">
        <v>96</v>
      </c>
      <c r="D70" s="150" t="s">
        <v>167</v>
      </c>
      <c r="E70" s="125"/>
      <c r="F70" s="125"/>
      <c r="G70" s="127"/>
      <c r="H70" s="127"/>
      <c r="I70" s="128"/>
      <c r="J70" s="129" t="s">
        <v>101</v>
      </c>
      <c r="K70" s="130" t="s">
        <v>49</v>
      </c>
      <c r="L70" s="131"/>
      <c r="M70" s="197"/>
    </row>
    <row r="71" spans="1:14" ht="6.75" customHeight="1" x14ac:dyDescent="0.3">
      <c r="A71" s="132"/>
      <c r="B71" s="132"/>
      <c r="C71" s="133"/>
      <c r="D71" s="134"/>
      <c r="E71" s="132"/>
      <c r="F71" s="133"/>
      <c r="G71" s="132"/>
      <c r="H71" s="132"/>
      <c r="I71" s="135"/>
      <c r="J71" s="133"/>
      <c r="K71" s="114"/>
      <c r="L71" s="80"/>
      <c r="M71" s="197"/>
    </row>
    <row r="72" spans="1:14" ht="6.75" customHeight="1" x14ac:dyDescent="0.25">
      <c r="A72" s="62"/>
      <c r="B72" s="62"/>
      <c r="C72" s="62"/>
      <c r="D72" s="136"/>
      <c r="E72" s="62"/>
      <c r="F72" s="62"/>
      <c r="G72" s="62"/>
      <c r="H72" s="62"/>
      <c r="I72" s="62"/>
      <c r="J72" s="62"/>
      <c r="K72" s="62"/>
      <c r="L72" s="62"/>
    </row>
    <row r="73" spans="1:14" ht="18.75" customHeight="1" x14ac:dyDescent="0.25">
      <c r="A73" s="230" t="s">
        <v>72</v>
      </c>
      <c r="B73" s="230"/>
      <c r="C73" s="230"/>
      <c r="D73" s="230"/>
      <c r="E73" s="230"/>
      <c r="F73" s="230"/>
      <c r="G73" s="230"/>
      <c r="H73" s="230"/>
      <c r="I73" s="230"/>
      <c r="J73" s="230"/>
      <c r="K73" s="230"/>
      <c r="L73" s="230"/>
    </row>
    <row r="74" spans="1:14" ht="10.5" customHeight="1" x14ac:dyDescent="0.3">
      <c r="A74" s="10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1:14" ht="16.5" customHeight="1" x14ac:dyDescent="0.3">
      <c r="A75" s="10">
        <v>1</v>
      </c>
      <c r="B75" s="14" t="s">
        <v>90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</row>
    <row r="76" spans="1:14" ht="27" customHeight="1" x14ac:dyDescent="0.25">
      <c r="A76" s="62"/>
      <c r="B76" s="62"/>
      <c r="C76" s="62"/>
      <c r="D76" s="136"/>
      <c r="E76" s="62"/>
      <c r="F76" s="62"/>
      <c r="G76" s="62"/>
      <c r="H76" s="62"/>
      <c r="I76" s="62"/>
      <c r="J76" s="62"/>
      <c r="K76" s="62"/>
      <c r="L76" s="62"/>
    </row>
    <row r="77" spans="1:14" ht="18" customHeight="1" x14ac:dyDescent="0.25">
      <c r="A77" s="230" t="s">
        <v>58</v>
      </c>
      <c r="B77" s="230"/>
      <c r="C77" s="230"/>
      <c r="D77" s="230"/>
      <c r="E77" s="230"/>
      <c r="F77" s="230"/>
      <c r="G77" s="230"/>
      <c r="H77" s="230"/>
      <c r="I77" s="230"/>
      <c r="J77" s="230"/>
      <c r="K77" s="230"/>
      <c r="L77" s="230"/>
    </row>
    <row r="78" spans="1:14" ht="10.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4" ht="16.5" customHeight="1" x14ac:dyDescent="0.3">
      <c r="A79" s="10">
        <v>1</v>
      </c>
      <c r="B79" s="14" t="s">
        <v>59</v>
      </c>
      <c r="C79" s="14"/>
      <c r="D79" s="13"/>
      <c r="E79" s="14"/>
      <c r="F79" s="14"/>
      <c r="G79" s="14"/>
      <c r="H79" s="14"/>
      <c r="I79" s="14"/>
      <c r="J79" s="14"/>
      <c r="K79" s="14"/>
      <c r="L79" s="14"/>
    </row>
    <row r="80" spans="1:14" ht="16.5" customHeight="1" x14ac:dyDescent="0.3">
      <c r="A80" s="10"/>
      <c r="B80" s="14"/>
      <c r="C80" s="14"/>
      <c r="D80" s="13"/>
      <c r="E80" s="14"/>
      <c r="F80" s="14"/>
      <c r="G80" s="14"/>
      <c r="H80" s="14"/>
      <c r="I80" s="14"/>
      <c r="J80" s="14"/>
      <c r="K80" s="14"/>
      <c r="L80" s="14"/>
    </row>
    <row r="81" spans="1:12" ht="16.5" customHeight="1" x14ac:dyDescent="0.25">
      <c r="A81" s="15">
        <v>2</v>
      </c>
      <c r="B81" s="14" t="s">
        <v>60</v>
      </c>
      <c r="C81" s="62"/>
      <c r="D81" s="136"/>
      <c r="E81" s="62"/>
      <c r="F81" s="62"/>
      <c r="G81" s="62"/>
      <c r="H81" s="62"/>
      <c r="I81" s="62"/>
      <c r="J81" s="62"/>
      <c r="K81" s="62"/>
      <c r="L81" s="62"/>
    </row>
    <row r="82" spans="1:12" ht="16.5" customHeight="1" x14ac:dyDescent="0.25">
      <c r="A82" s="15"/>
      <c r="B82" s="14"/>
      <c r="C82" s="62"/>
      <c r="D82" s="136"/>
      <c r="E82" s="62"/>
      <c r="F82" s="62"/>
      <c r="G82" s="62"/>
      <c r="H82" s="62"/>
      <c r="I82" s="62"/>
      <c r="J82" s="62"/>
      <c r="K82" s="62"/>
      <c r="L82" s="62"/>
    </row>
    <row r="83" spans="1:12" ht="16.5" customHeight="1" x14ac:dyDescent="0.25">
      <c r="A83" s="15">
        <v>3</v>
      </c>
      <c r="B83" s="14" t="s">
        <v>61</v>
      </c>
      <c r="C83" s="62"/>
      <c r="D83" s="136"/>
      <c r="E83" s="62"/>
      <c r="F83" s="62"/>
      <c r="G83" s="62"/>
      <c r="H83" s="62"/>
      <c r="I83" s="62"/>
      <c r="J83" s="62"/>
      <c r="K83" s="62"/>
      <c r="L83" s="62"/>
    </row>
    <row r="84" spans="1:12" ht="16.5" customHeight="1" x14ac:dyDescent="0.25">
      <c r="A84" s="15"/>
      <c r="B84" s="14"/>
      <c r="C84" s="62"/>
      <c r="D84" s="136"/>
      <c r="E84" s="62"/>
      <c r="F84" s="62"/>
      <c r="G84" s="62"/>
      <c r="H84" s="62"/>
      <c r="I84" s="62"/>
      <c r="J84" s="62"/>
      <c r="K84" s="62"/>
      <c r="L84" s="62"/>
    </row>
    <row r="85" spans="1:12" ht="16.5" customHeight="1" x14ac:dyDescent="0.25">
      <c r="A85" s="15">
        <v>4</v>
      </c>
      <c r="B85" s="14" t="s">
        <v>62</v>
      </c>
      <c r="C85" s="62"/>
      <c r="D85" s="136"/>
      <c r="E85" s="62"/>
      <c r="F85" s="62"/>
      <c r="G85" s="62"/>
      <c r="H85" s="62"/>
      <c r="I85" s="62"/>
      <c r="J85" s="62"/>
      <c r="K85" s="62"/>
      <c r="L85" s="62"/>
    </row>
    <row r="86" spans="1:12" ht="16.5" customHeight="1" x14ac:dyDescent="0.3">
      <c r="A86" s="15"/>
      <c r="B86" s="137" t="s">
        <v>63</v>
      </c>
      <c r="C86" s="62"/>
      <c r="D86" s="136"/>
      <c r="E86" s="62"/>
      <c r="F86" s="62"/>
      <c r="G86" s="62"/>
      <c r="H86" s="62"/>
      <c r="I86" s="62"/>
      <c r="J86" s="62"/>
      <c r="K86" s="62"/>
      <c r="L86" s="62"/>
    </row>
    <row r="87" spans="1:12" ht="16.5" customHeight="1" x14ac:dyDescent="0.3">
      <c r="A87" s="15"/>
      <c r="B87" s="137"/>
      <c r="C87" s="62"/>
      <c r="D87" s="136"/>
      <c r="E87" s="62"/>
      <c r="F87" s="62"/>
      <c r="G87" s="62"/>
      <c r="H87" s="62"/>
      <c r="I87" s="62"/>
      <c r="J87" s="62"/>
      <c r="K87" s="62"/>
      <c r="L87" s="62"/>
    </row>
    <row r="88" spans="1:12" ht="16.5" customHeight="1" x14ac:dyDescent="0.25">
      <c r="A88" s="15">
        <v>5</v>
      </c>
      <c r="B88" s="14" t="s">
        <v>141</v>
      </c>
      <c r="C88" s="62"/>
      <c r="D88" s="136"/>
      <c r="E88" s="62"/>
      <c r="F88" s="62"/>
      <c r="G88" s="62"/>
      <c r="H88" s="62"/>
      <c r="I88" s="62"/>
      <c r="J88" s="62"/>
      <c r="K88" s="62"/>
      <c r="L88" s="62"/>
    </row>
    <row r="89" spans="1:12" ht="16.5" customHeight="1" x14ac:dyDescent="0.3">
      <c r="A89" s="15"/>
      <c r="B89" s="137" t="s">
        <v>64</v>
      </c>
      <c r="C89" s="62"/>
      <c r="D89" s="136"/>
      <c r="E89" s="62"/>
      <c r="F89" s="62"/>
      <c r="G89" s="62"/>
      <c r="H89" s="62"/>
      <c r="I89" s="62"/>
      <c r="J89" s="62"/>
      <c r="K89" s="62"/>
      <c r="L89" s="62"/>
    </row>
    <row r="90" spans="1:12" ht="16.5" customHeight="1" x14ac:dyDescent="0.3">
      <c r="A90" s="15"/>
      <c r="B90" s="137"/>
      <c r="C90" s="62"/>
      <c r="D90" s="136"/>
      <c r="E90" s="62"/>
      <c r="F90" s="62"/>
      <c r="G90" s="62"/>
      <c r="H90" s="62"/>
      <c r="I90" s="62"/>
      <c r="J90" s="62"/>
      <c r="K90" s="62"/>
      <c r="L90" s="62"/>
    </row>
    <row r="91" spans="1:12" ht="16.5" customHeight="1" x14ac:dyDescent="0.25">
      <c r="A91" s="15">
        <v>6</v>
      </c>
      <c r="B91" s="14" t="s">
        <v>65</v>
      </c>
      <c r="C91" s="62"/>
      <c r="D91" s="136"/>
      <c r="E91" s="62"/>
      <c r="F91" s="62"/>
      <c r="G91" s="62"/>
      <c r="H91" s="62"/>
      <c r="I91" s="62"/>
      <c r="J91" s="62"/>
      <c r="K91" s="62"/>
      <c r="L91" s="62"/>
    </row>
    <row r="92" spans="1:12" ht="16.5" customHeight="1" x14ac:dyDescent="0.25">
      <c r="A92" s="15"/>
      <c r="B92" s="14"/>
      <c r="C92" s="62"/>
      <c r="D92" s="136"/>
      <c r="E92" s="62"/>
      <c r="F92" s="62"/>
      <c r="G92" s="62"/>
      <c r="H92" s="62"/>
      <c r="I92" s="62"/>
      <c r="J92" s="62"/>
      <c r="K92" s="62"/>
      <c r="L92" s="62"/>
    </row>
    <row r="93" spans="1:12" ht="16.5" customHeight="1" x14ac:dyDescent="0.25">
      <c r="A93" s="15">
        <v>7</v>
      </c>
      <c r="B93" s="14" t="s">
        <v>66</v>
      </c>
      <c r="C93" s="62"/>
      <c r="D93" s="136"/>
      <c r="E93" s="62"/>
      <c r="F93" s="62"/>
      <c r="G93" s="62"/>
      <c r="H93" s="62"/>
      <c r="I93" s="62"/>
      <c r="J93" s="62"/>
      <c r="K93" s="62"/>
      <c r="L93" s="62"/>
    </row>
    <row r="94" spans="1:12" ht="16.5" customHeight="1" x14ac:dyDescent="0.25">
      <c r="A94" s="15"/>
      <c r="B94" s="14"/>
      <c r="C94" s="62"/>
      <c r="D94" s="136"/>
      <c r="E94" s="62"/>
      <c r="F94" s="62"/>
      <c r="G94" s="62"/>
      <c r="H94" s="62"/>
      <c r="I94" s="62"/>
      <c r="J94" s="62"/>
      <c r="K94" s="62"/>
      <c r="L94" s="62"/>
    </row>
    <row r="95" spans="1:12" ht="16.5" customHeight="1" x14ac:dyDescent="0.25">
      <c r="A95" s="15">
        <v>8</v>
      </c>
      <c r="B95" s="14" t="s">
        <v>67</v>
      </c>
      <c r="C95" s="62"/>
      <c r="D95" s="136"/>
      <c r="E95" s="62"/>
      <c r="F95" s="62"/>
      <c r="G95" s="62"/>
      <c r="H95" s="62"/>
      <c r="I95" s="62"/>
      <c r="J95" s="62"/>
      <c r="K95" s="62"/>
      <c r="L95" s="62"/>
    </row>
    <row r="96" spans="1:12" ht="16.5" customHeight="1" x14ac:dyDescent="0.25">
      <c r="A96" s="15"/>
      <c r="B96" s="14"/>
      <c r="C96" s="62"/>
      <c r="D96" s="136"/>
      <c r="E96" s="62"/>
      <c r="F96" s="62"/>
      <c r="G96" s="62"/>
      <c r="H96" s="62"/>
      <c r="I96" s="62"/>
      <c r="J96" s="62"/>
      <c r="K96" s="62"/>
      <c r="L96" s="62"/>
    </row>
    <row r="97" spans="1:12" ht="16.5" customHeight="1" x14ac:dyDescent="0.25">
      <c r="A97" s="15">
        <v>9</v>
      </c>
      <c r="B97" s="14" t="s">
        <v>142</v>
      </c>
      <c r="C97" s="62"/>
      <c r="D97" s="136"/>
      <c r="E97" s="62"/>
      <c r="F97" s="62"/>
      <c r="G97" s="62"/>
      <c r="H97" s="62"/>
      <c r="I97" s="62"/>
      <c r="J97" s="62"/>
      <c r="K97" s="62"/>
      <c r="L97" s="62"/>
    </row>
    <row r="98" spans="1:12" ht="16.5" customHeight="1" x14ac:dyDescent="0.25">
      <c r="A98" s="15"/>
      <c r="B98" s="62"/>
      <c r="C98" s="62"/>
      <c r="D98" s="136"/>
      <c r="E98" s="62"/>
      <c r="F98" s="62"/>
      <c r="G98" s="62"/>
      <c r="H98" s="62"/>
      <c r="I98" s="62"/>
      <c r="J98" s="62"/>
      <c r="K98" s="62"/>
      <c r="L98" s="62"/>
    </row>
    <row r="99" spans="1:12" ht="16.5" customHeight="1" x14ac:dyDescent="0.25">
      <c r="A99" s="15"/>
      <c r="B99" s="37"/>
      <c r="C99" s="37"/>
      <c r="D99" s="38"/>
      <c r="E99" s="37"/>
      <c r="F99" s="37"/>
      <c r="G99" s="37"/>
      <c r="H99" s="37"/>
      <c r="I99" s="37"/>
      <c r="J99" s="37"/>
      <c r="K99" s="37"/>
      <c r="L99" s="37"/>
    </row>
    <row r="100" spans="1:12" ht="16.5" customHeight="1" x14ac:dyDescent="0.25">
      <c r="A100" s="39"/>
      <c r="B100" s="37"/>
      <c r="C100" s="37"/>
      <c r="D100" s="38"/>
      <c r="E100" s="37"/>
      <c r="F100" s="37"/>
      <c r="G100" s="37"/>
      <c r="H100" s="37"/>
      <c r="I100" s="37"/>
      <c r="J100" s="37"/>
      <c r="K100" s="37"/>
      <c r="L100" s="37"/>
    </row>
    <row r="101" spans="1:12" ht="16.5" customHeight="1" x14ac:dyDescent="0.25">
      <c r="A101" s="39"/>
      <c r="B101" s="37"/>
      <c r="C101" s="37"/>
      <c r="D101" s="38"/>
      <c r="E101" s="37"/>
      <c r="F101" s="37"/>
      <c r="G101" s="37"/>
      <c r="H101" s="37"/>
      <c r="I101" s="37"/>
      <c r="J101" s="37"/>
      <c r="K101" s="37"/>
      <c r="L101" s="37"/>
    </row>
    <row r="102" spans="1:12" ht="16.5" customHeight="1" x14ac:dyDescent="0.25">
      <c r="A102" s="39"/>
      <c r="B102" s="37"/>
      <c r="C102" s="37"/>
      <c r="D102" s="38"/>
      <c r="E102" s="37"/>
      <c r="F102" s="37"/>
      <c r="G102" s="37"/>
      <c r="H102" s="37"/>
      <c r="I102" s="37"/>
      <c r="J102" s="37"/>
      <c r="K102" s="37"/>
      <c r="L102" s="37"/>
    </row>
    <row r="103" spans="1:12" ht="16.5" customHeight="1" x14ac:dyDescent="0.25">
      <c r="A103" s="39"/>
      <c r="B103" s="37"/>
      <c r="C103" s="37"/>
      <c r="D103" s="38"/>
      <c r="E103" s="37"/>
      <c r="F103" s="37"/>
      <c r="G103" s="37"/>
      <c r="H103" s="37"/>
      <c r="I103" s="37"/>
      <c r="J103" s="37"/>
      <c r="K103" s="37"/>
      <c r="L103" s="37"/>
    </row>
    <row r="104" spans="1:12" ht="16.5" customHeight="1" x14ac:dyDescent="0.25">
      <c r="A104" s="37"/>
      <c r="B104" s="37"/>
      <c r="C104" s="37"/>
      <c r="D104" s="38"/>
      <c r="E104" s="37"/>
      <c r="F104" s="37"/>
      <c r="G104" s="37"/>
      <c r="H104" s="37"/>
      <c r="I104" s="37"/>
      <c r="J104" s="37"/>
      <c r="K104" s="37"/>
      <c r="L104" s="37"/>
    </row>
    <row r="105" spans="1:12" ht="16.5" customHeight="1" x14ac:dyDescent="0.25">
      <c r="A105" s="37"/>
      <c r="B105" s="37"/>
      <c r="C105" s="37"/>
      <c r="D105" s="38"/>
      <c r="E105" s="37"/>
      <c r="F105" s="37"/>
      <c r="G105" s="37"/>
      <c r="H105" s="37"/>
      <c r="I105" s="37"/>
      <c r="J105" s="37"/>
      <c r="K105" s="37"/>
      <c r="L105" s="37"/>
    </row>
    <row r="106" spans="1:12" ht="16.5" customHeight="1" x14ac:dyDescent="0.25">
      <c r="A106" s="37"/>
      <c r="B106" s="37"/>
      <c r="C106" s="37"/>
      <c r="D106" s="38"/>
      <c r="E106" s="37"/>
      <c r="F106" s="37"/>
      <c r="G106" s="37"/>
      <c r="H106" s="37"/>
      <c r="I106" s="37"/>
      <c r="J106" s="37"/>
      <c r="K106" s="37"/>
      <c r="L106" s="37"/>
    </row>
    <row r="107" spans="1:12" ht="16.5" customHeight="1" x14ac:dyDescent="0.25">
      <c r="A107" s="37"/>
      <c r="B107" s="159"/>
      <c r="C107" s="159"/>
      <c r="D107" s="160"/>
      <c r="E107" s="159"/>
      <c r="F107" s="159"/>
      <c r="G107" s="159"/>
      <c r="H107" s="159"/>
      <c r="I107" s="159"/>
      <c r="J107" s="159"/>
      <c r="K107" s="159"/>
      <c r="L107" s="159"/>
    </row>
    <row r="108" spans="1:12" ht="16.5" customHeight="1" x14ac:dyDescent="0.25">
      <c r="A108" s="37"/>
      <c r="B108" s="159"/>
      <c r="C108" s="159"/>
      <c r="D108" s="160"/>
      <c r="E108" s="159"/>
      <c r="F108" s="159"/>
      <c r="G108" s="159"/>
      <c r="H108" s="159"/>
      <c r="I108" s="159"/>
      <c r="J108" s="159"/>
      <c r="K108" s="159"/>
      <c r="L108" s="159"/>
    </row>
    <row r="109" spans="1:12" ht="16.5" customHeight="1" x14ac:dyDescent="0.25">
      <c r="A109" s="37"/>
      <c r="B109" s="159"/>
      <c r="C109" s="159"/>
      <c r="D109" s="160"/>
      <c r="E109" s="159"/>
      <c r="F109" s="159"/>
      <c r="G109" s="159"/>
      <c r="H109" s="159"/>
      <c r="I109" s="159"/>
      <c r="J109" s="159"/>
      <c r="K109" s="159"/>
      <c r="L109" s="159"/>
    </row>
    <row r="110" spans="1:12" ht="16.5" customHeight="1" x14ac:dyDescent="0.25">
      <c r="A110" s="37"/>
      <c r="B110" s="159"/>
      <c r="C110" s="159"/>
      <c r="D110" s="160"/>
      <c r="E110" s="159"/>
      <c r="F110" s="159"/>
      <c r="G110" s="159"/>
      <c r="H110" s="159"/>
      <c r="I110" s="159"/>
      <c r="J110" s="159"/>
      <c r="K110" s="159"/>
      <c r="L110" s="159"/>
    </row>
    <row r="111" spans="1:12" ht="16.5" customHeight="1" x14ac:dyDescent="0.25">
      <c r="A111" s="37"/>
      <c r="B111" s="159"/>
      <c r="C111" s="159"/>
      <c r="D111" s="160"/>
      <c r="E111" s="159"/>
      <c r="F111" s="159"/>
      <c r="G111" s="159"/>
      <c r="H111" s="159"/>
      <c r="I111" s="159"/>
      <c r="J111" s="159"/>
      <c r="K111" s="159"/>
      <c r="L111" s="159"/>
    </row>
    <row r="112" spans="1:12" ht="16.5" customHeight="1" x14ac:dyDescent="0.25">
      <c r="A112" s="37"/>
      <c r="B112" s="159"/>
      <c r="C112" s="159"/>
      <c r="D112" s="160"/>
      <c r="E112" s="159"/>
      <c r="F112" s="159"/>
      <c r="G112" s="159"/>
      <c r="H112" s="159"/>
      <c r="I112" s="159"/>
      <c r="J112" s="159"/>
      <c r="K112" s="159"/>
      <c r="L112" s="159"/>
    </row>
    <row r="113" spans="1:13" ht="16.5" customHeight="1" x14ac:dyDescent="0.25">
      <c r="A113" s="37"/>
      <c r="B113" s="159"/>
      <c r="C113" s="159"/>
      <c r="D113" s="160"/>
      <c r="E113" s="159"/>
      <c r="F113" s="159"/>
      <c r="G113" s="159"/>
      <c r="H113" s="159"/>
      <c r="I113" s="159"/>
      <c r="J113" s="159"/>
      <c r="K113" s="159"/>
      <c r="L113" s="159"/>
    </row>
    <row r="114" spans="1:13" ht="16.5" customHeight="1" x14ac:dyDescent="0.25">
      <c r="A114" s="173"/>
      <c r="B114" s="173"/>
      <c r="C114" s="173"/>
      <c r="D114" s="203"/>
      <c r="E114" s="173"/>
      <c r="F114" s="173"/>
      <c r="G114" s="173"/>
      <c r="H114" s="159"/>
      <c r="I114" s="159"/>
      <c r="J114" s="159"/>
      <c r="K114" s="159"/>
      <c r="L114" s="159"/>
    </row>
    <row r="115" spans="1:13" ht="16.5" customHeight="1" x14ac:dyDescent="0.25">
      <c r="A115" s="173"/>
      <c r="B115" s="173"/>
      <c r="C115" s="173"/>
      <c r="D115" s="203"/>
      <c r="E115" s="173"/>
      <c r="F115" s="173"/>
      <c r="G115" s="173"/>
      <c r="H115" s="159"/>
      <c r="I115" s="159"/>
      <c r="J115" s="159"/>
      <c r="K115" s="159"/>
      <c r="L115" s="159"/>
    </row>
    <row r="116" spans="1:13" ht="16.5" customHeight="1" x14ac:dyDescent="0.25">
      <c r="A116" s="173"/>
      <c r="B116" s="173"/>
      <c r="C116" s="173"/>
      <c r="D116" s="203"/>
      <c r="E116" s="173"/>
      <c r="F116" s="173"/>
      <c r="G116" s="173"/>
      <c r="H116" s="159"/>
      <c r="I116" s="159"/>
      <c r="J116" s="159"/>
      <c r="K116" s="159"/>
      <c r="L116" s="159"/>
    </row>
    <row r="117" spans="1:13" ht="16.5" customHeight="1" x14ac:dyDescent="0.25">
      <c r="A117" s="173"/>
      <c r="B117" s="173"/>
      <c r="C117" s="173"/>
      <c r="D117" s="203"/>
      <c r="E117" s="173"/>
      <c r="F117" s="173"/>
      <c r="G117" s="173"/>
      <c r="H117" s="159"/>
      <c r="I117" s="159"/>
      <c r="J117" s="159"/>
      <c r="K117" s="159"/>
      <c r="L117" s="159"/>
    </row>
    <row r="118" spans="1:13" ht="16.5" customHeight="1" x14ac:dyDescent="0.25">
      <c r="A118" s="173"/>
      <c r="B118" s="173"/>
      <c r="C118" s="173"/>
      <c r="D118" s="203"/>
      <c r="E118" s="173"/>
      <c r="F118" s="173"/>
      <c r="G118" s="173"/>
      <c r="H118" s="159"/>
      <c r="I118" s="159"/>
      <c r="J118" s="159"/>
      <c r="K118" s="159"/>
      <c r="L118" s="159"/>
    </row>
    <row r="119" spans="1:13" s="164" customFormat="1" ht="16.5" customHeight="1" x14ac:dyDescent="0.25">
      <c r="D119" s="204"/>
      <c r="H119" s="200"/>
      <c r="I119" s="200"/>
      <c r="M119" s="199"/>
    </row>
    <row r="120" spans="1:13" s="164" customFormat="1" x14ac:dyDescent="0.25">
      <c r="A120" s="205" t="s">
        <v>41</v>
      </c>
      <c r="B120" s="206" t="s">
        <v>45</v>
      </c>
      <c r="C120" s="207" t="s">
        <v>46</v>
      </c>
      <c r="D120" s="208" t="s">
        <v>69</v>
      </c>
      <c r="H120" s="200"/>
      <c r="I120" s="200"/>
      <c r="M120" s="199"/>
    </row>
    <row r="121" spans="1:13" s="164" customFormat="1" ht="13.8" x14ac:dyDescent="0.25">
      <c r="A121" s="209" t="s">
        <v>40</v>
      </c>
      <c r="B121" s="210">
        <v>0</v>
      </c>
      <c r="C121" s="210">
        <v>0.13</v>
      </c>
      <c r="D121" s="208" t="s">
        <v>50</v>
      </c>
      <c r="H121" s="200"/>
      <c r="I121" s="200"/>
      <c r="M121" s="199"/>
    </row>
    <row r="122" spans="1:13" s="164" customFormat="1" ht="13.8" x14ac:dyDescent="0.25">
      <c r="A122" s="209" t="s">
        <v>32</v>
      </c>
      <c r="B122" s="210">
        <v>0</v>
      </c>
      <c r="C122" s="210">
        <v>0.13</v>
      </c>
      <c r="D122" s="211" t="s">
        <v>51</v>
      </c>
      <c r="H122" s="200"/>
      <c r="I122" s="200"/>
      <c r="M122" s="199"/>
    </row>
    <row r="123" spans="1:13" s="164" customFormat="1" ht="13.8" x14ac:dyDescent="0.25">
      <c r="A123" s="209" t="s">
        <v>70</v>
      </c>
      <c r="B123" s="210">
        <v>0.1</v>
      </c>
      <c r="C123" s="210">
        <v>0.05</v>
      </c>
      <c r="D123" s="212" t="s">
        <v>52</v>
      </c>
      <c r="H123" s="200"/>
      <c r="I123" s="200"/>
      <c r="M123" s="199"/>
    </row>
    <row r="124" spans="1:13" s="164" customFormat="1" ht="13.8" x14ac:dyDescent="0.25">
      <c r="A124" s="209" t="s">
        <v>33</v>
      </c>
      <c r="B124" s="210">
        <v>0</v>
      </c>
      <c r="C124" s="210">
        <v>0.15</v>
      </c>
      <c r="D124" s="211" t="s">
        <v>53</v>
      </c>
      <c r="H124" s="200"/>
      <c r="I124" s="200"/>
      <c r="M124" s="199"/>
    </row>
    <row r="125" spans="1:13" s="164" customFormat="1" ht="13.8" x14ac:dyDescent="0.25">
      <c r="A125" s="209" t="s">
        <v>34</v>
      </c>
      <c r="B125" s="210">
        <v>7.4999999999999997E-2</v>
      </c>
      <c r="C125" s="210">
        <v>0.05</v>
      </c>
      <c r="D125" s="211" t="s">
        <v>68</v>
      </c>
      <c r="H125" s="200"/>
      <c r="I125" s="200"/>
      <c r="M125" s="199"/>
    </row>
    <row r="126" spans="1:13" s="164" customFormat="1" ht="13.8" x14ac:dyDescent="0.25">
      <c r="A126" s="209" t="s">
        <v>35</v>
      </c>
      <c r="B126" s="210">
        <v>0</v>
      </c>
      <c r="C126" s="210">
        <v>0.13</v>
      </c>
      <c r="D126" s="211"/>
      <c r="H126" s="200"/>
      <c r="I126" s="200"/>
      <c r="M126" s="199"/>
    </row>
    <row r="127" spans="1:13" s="164" customFormat="1" ht="13.8" x14ac:dyDescent="0.25">
      <c r="A127" s="209" t="s">
        <v>36</v>
      </c>
      <c r="B127" s="210">
        <v>7.0000000000000007E-2</v>
      </c>
      <c r="C127" s="210">
        <v>0.05</v>
      </c>
      <c r="D127" s="211" t="s">
        <v>169</v>
      </c>
      <c r="H127" s="200"/>
      <c r="I127" s="200"/>
      <c r="M127" s="199"/>
    </row>
    <row r="128" spans="1:13" s="164" customFormat="1" ht="13.8" x14ac:dyDescent="0.25">
      <c r="A128" s="209" t="s">
        <v>37</v>
      </c>
      <c r="B128" s="210">
        <v>0.05</v>
      </c>
      <c r="C128" s="210">
        <v>0.05</v>
      </c>
      <c r="D128" s="211" t="s">
        <v>170</v>
      </c>
      <c r="H128" s="200"/>
      <c r="I128" s="200"/>
      <c r="M128" s="199"/>
    </row>
    <row r="129" spans="1:13" s="164" customFormat="1" ht="13.8" x14ac:dyDescent="0.25">
      <c r="A129" s="209" t="s">
        <v>38</v>
      </c>
      <c r="B129" s="210">
        <v>0</v>
      </c>
      <c r="C129" s="210">
        <v>0.05</v>
      </c>
      <c r="D129" s="211" t="s">
        <v>171</v>
      </c>
      <c r="H129" s="200"/>
      <c r="I129" s="200"/>
      <c r="M129" s="199"/>
    </row>
    <row r="130" spans="1:13" s="164" customFormat="1" ht="13.8" x14ac:dyDescent="0.25">
      <c r="A130" s="209" t="s">
        <v>39</v>
      </c>
      <c r="B130" s="210">
        <v>0</v>
      </c>
      <c r="C130" s="210">
        <v>0.12</v>
      </c>
      <c r="D130" s="211" t="s">
        <v>172</v>
      </c>
      <c r="H130" s="200"/>
      <c r="I130" s="200"/>
      <c r="M130" s="199"/>
    </row>
    <row r="131" spans="1:13" s="164" customFormat="1" x14ac:dyDescent="0.25">
      <c r="A131" s="211"/>
      <c r="B131" s="211"/>
      <c r="C131" s="211"/>
      <c r="D131" s="211"/>
      <c r="H131" s="200"/>
      <c r="I131" s="200"/>
      <c r="M131" s="199"/>
    </row>
    <row r="132" spans="1:13" s="164" customFormat="1" ht="13.8" x14ac:dyDescent="0.25">
      <c r="A132" s="213" t="s">
        <v>71</v>
      </c>
      <c r="B132" s="211"/>
      <c r="C132" s="211"/>
      <c r="D132" s="211"/>
      <c r="H132" s="200"/>
      <c r="I132" s="200"/>
      <c r="M132" s="199"/>
    </row>
    <row r="133" spans="1:13" s="164" customFormat="1" x14ac:dyDescent="0.25">
      <c r="A133" s="214">
        <v>1</v>
      </c>
      <c r="B133" s="211"/>
      <c r="C133" s="211"/>
      <c r="D133" s="211"/>
      <c r="H133" s="200"/>
      <c r="I133" s="200"/>
      <c r="M133" s="199"/>
    </row>
    <row r="134" spans="1:13" s="164" customFormat="1" x14ac:dyDescent="0.25">
      <c r="A134" s="214">
        <v>2</v>
      </c>
      <c r="B134" s="211"/>
      <c r="C134" s="211"/>
      <c r="D134" s="211"/>
      <c r="H134" s="200"/>
      <c r="I134" s="200"/>
      <c r="M134" s="199"/>
    </row>
    <row r="135" spans="1:13" s="164" customFormat="1" x14ac:dyDescent="0.25">
      <c r="A135" s="214">
        <v>3</v>
      </c>
      <c r="B135" s="211"/>
      <c r="C135" s="211"/>
      <c r="D135" s="211"/>
      <c r="H135" s="200"/>
      <c r="I135" s="200"/>
      <c r="M135" s="199"/>
    </row>
    <row r="136" spans="1:13" s="164" customFormat="1" x14ac:dyDescent="0.25">
      <c r="A136" s="214">
        <v>4</v>
      </c>
      <c r="B136" s="211"/>
      <c r="C136" s="211"/>
      <c r="D136" s="211"/>
      <c r="H136" s="200"/>
      <c r="I136" s="200"/>
      <c r="M136" s="199"/>
    </row>
    <row r="137" spans="1:13" s="164" customFormat="1" x14ac:dyDescent="0.25">
      <c r="A137" s="214">
        <v>5</v>
      </c>
      <c r="B137" s="211"/>
      <c r="C137" s="211"/>
      <c r="D137" s="211"/>
      <c r="H137" s="200"/>
      <c r="I137" s="200"/>
      <c r="M137" s="199"/>
    </row>
    <row r="138" spans="1:13" s="164" customFormat="1" x14ac:dyDescent="0.25">
      <c r="M138" s="199"/>
    </row>
    <row r="139" spans="1:13" s="164" customFormat="1" x14ac:dyDescent="0.25">
      <c r="M139" s="199"/>
    </row>
    <row r="140" spans="1:13" s="164" customFormat="1" x14ac:dyDescent="0.25">
      <c r="M140" s="199"/>
    </row>
    <row r="141" spans="1:13" s="164" customFormat="1" x14ac:dyDescent="0.25">
      <c r="M141" s="199"/>
    </row>
    <row r="142" spans="1:13" s="164" customFormat="1" x14ac:dyDescent="0.25">
      <c r="C142" s="164" t="s">
        <v>154</v>
      </c>
      <c r="M142" s="199"/>
    </row>
    <row r="143" spans="1:13" s="164" customFormat="1" x14ac:dyDescent="0.25">
      <c r="C143" s="164" t="s">
        <v>134</v>
      </c>
      <c r="M143" s="199"/>
    </row>
    <row r="144" spans="1:13" s="164" customFormat="1" x14ac:dyDescent="0.25">
      <c r="C144" s="164" t="s">
        <v>131</v>
      </c>
      <c r="M144" s="199"/>
    </row>
    <row r="145" spans="1:13" s="164" customFormat="1" x14ac:dyDescent="0.25">
      <c r="C145" s="164" t="s">
        <v>128</v>
      </c>
      <c r="M145" s="199"/>
    </row>
    <row r="146" spans="1:13" s="164" customFormat="1" x14ac:dyDescent="0.25">
      <c r="M146" s="199"/>
    </row>
    <row r="147" spans="1:13" s="164" customFormat="1" x14ac:dyDescent="0.25">
      <c r="M147" s="199"/>
    </row>
    <row r="148" spans="1:13" s="164" customFormat="1" x14ac:dyDescent="0.25">
      <c r="M148" s="199"/>
    </row>
    <row r="149" spans="1:13" s="164" customFormat="1" x14ac:dyDescent="0.25">
      <c r="M149" s="199"/>
    </row>
    <row r="150" spans="1:13" s="164" customFormat="1" x14ac:dyDescent="0.25">
      <c r="C150" s="164" t="s">
        <v>155</v>
      </c>
      <c r="M150" s="199"/>
    </row>
    <row r="151" spans="1:13" s="164" customFormat="1" x14ac:dyDescent="0.25">
      <c r="C151" s="164" t="s">
        <v>133</v>
      </c>
      <c r="M151" s="199"/>
    </row>
    <row r="152" spans="1:13" s="164" customFormat="1" x14ac:dyDescent="0.25">
      <c r="C152" s="164" t="s">
        <v>132</v>
      </c>
      <c r="M152" s="199"/>
    </row>
    <row r="153" spans="1:13" s="164" customFormat="1" x14ac:dyDescent="0.25">
      <c r="C153" s="164" t="s">
        <v>129</v>
      </c>
      <c r="M153" s="199"/>
    </row>
    <row r="154" spans="1:13" x14ac:dyDescent="0.25">
      <c r="A154" s="40"/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59"/>
    </row>
    <row r="155" spans="1:13" x14ac:dyDescent="0.25">
      <c r="A155" s="40"/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</row>
    <row r="156" spans="1:13" x14ac:dyDescent="0.25">
      <c r="A156" s="40"/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</row>
    <row r="157" spans="1:13" x14ac:dyDescent="0.25">
      <c r="A157" s="40"/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</row>
    <row r="158" spans="1:13" x14ac:dyDescent="0.25">
      <c r="A158" s="40"/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</row>
    <row r="159" spans="1:13" x14ac:dyDescent="0.25">
      <c r="A159" s="40"/>
      <c r="B159" s="159"/>
      <c r="C159" s="159"/>
      <c r="D159" s="159"/>
      <c r="E159" s="159"/>
      <c r="F159" s="159"/>
      <c r="G159" s="159"/>
      <c r="H159" s="159"/>
      <c r="I159" s="159"/>
      <c r="J159" s="159"/>
      <c r="K159" s="159"/>
      <c r="L159" s="159"/>
    </row>
    <row r="160" spans="1:13" x14ac:dyDescent="0.25">
      <c r="A160" s="40"/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</row>
    <row r="161" spans="1:12" x14ac:dyDescent="0.25">
      <c r="A161" s="40"/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</row>
    <row r="162" spans="1:12" x14ac:dyDescent="0.25">
      <c r="A162" s="40"/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</row>
    <row r="163" spans="1:12" x14ac:dyDescent="0.25">
      <c r="A163" s="40"/>
      <c r="B163" s="159"/>
      <c r="C163" s="159"/>
      <c r="D163" s="159"/>
      <c r="E163" s="159"/>
      <c r="F163" s="159"/>
      <c r="G163" s="159"/>
      <c r="H163" s="159"/>
      <c r="I163" s="159"/>
      <c r="J163" s="159"/>
      <c r="K163" s="159"/>
      <c r="L163" s="159"/>
    </row>
    <row r="164" spans="1:12" x14ac:dyDescent="0.25">
      <c r="A164" s="40"/>
      <c r="B164" s="159"/>
      <c r="C164" s="159"/>
      <c r="D164" s="159"/>
      <c r="E164" s="159"/>
      <c r="F164" s="159"/>
      <c r="G164" s="159"/>
      <c r="H164" s="159"/>
      <c r="I164" s="159"/>
      <c r="J164" s="159"/>
      <c r="K164" s="159"/>
      <c r="L164" s="159"/>
    </row>
    <row r="165" spans="1:12" x14ac:dyDescent="0.25">
      <c r="A165" s="40"/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</row>
    <row r="166" spans="1:12" x14ac:dyDescent="0.25">
      <c r="A166" s="40"/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</row>
    <row r="167" spans="1:12" x14ac:dyDescent="0.25">
      <c r="A167" s="40"/>
      <c r="B167" s="159"/>
      <c r="C167" s="159"/>
      <c r="D167" s="159"/>
      <c r="E167" s="159"/>
      <c r="F167" s="159"/>
      <c r="G167" s="159"/>
      <c r="H167" s="159"/>
      <c r="I167" s="159"/>
      <c r="J167" s="159"/>
      <c r="K167" s="159"/>
      <c r="L167" s="159"/>
    </row>
    <row r="168" spans="1:12" x14ac:dyDescent="0.25">
      <c r="A168" s="40"/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</row>
    <row r="169" spans="1:12" x14ac:dyDescent="0.25">
      <c r="A169" s="40"/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</row>
    <row r="170" spans="1:12" x14ac:dyDescent="0.25">
      <c r="A170" s="40"/>
      <c r="B170" s="159"/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</row>
    <row r="171" spans="1:12" x14ac:dyDescent="0.25">
      <c r="A171" s="40"/>
      <c r="B171" s="159"/>
      <c r="C171" s="159"/>
      <c r="D171" s="159"/>
      <c r="E171" s="159"/>
      <c r="F171" s="159"/>
      <c r="G171" s="159"/>
      <c r="H171" s="159"/>
      <c r="I171" s="159"/>
      <c r="J171" s="159"/>
      <c r="K171" s="159"/>
      <c r="L171" s="159"/>
    </row>
    <row r="172" spans="1:12" x14ac:dyDescent="0.25">
      <c r="A172" s="40"/>
      <c r="B172" s="159"/>
      <c r="C172" s="159"/>
      <c r="D172" s="159"/>
      <c r="E172" s="159"/>
      <c r="F172" s="159"/>
      <c r="G172" s="159"/>
      <c r="H172" s="159"/>
      <c r="I172" s="159"/>
      <c r="J172" s="159"/>
      <c r="K172" s="159"/>
      <c r="L172" s="159"/>
    </row>
    <row r="173" spans="1:12" x14ac:dyDescent="0.25">
      <c r="A173" s="40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</row>
    <row r="174" spans="1:12" x14ac:dyDescent="0.25">
      <c r="A174" s="40"/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</row>
    <row r="175" spans="1:12" x14ac:dyDescent="0.25">
      <c r="A175" s="40"/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</row>
    <row r="176" spans="1:12" x14ac:dyDescent="0.25">
      <c r="A176" s="40"/>
      <c r="B176" s="159"/>
      <c r="C176" s="159"/>
      <c r="D176" s="159"/>
      <c r="E176" s="159"/>
      <c r="F176" s="159"/>
      <c r="G176" s="159"/>
      <c r="H176" s="159"/>
      <c r="I176" s="159"/>
      <c r="J176" s="159"/>
      <c r="K176" s="159"/>
      <c r="L176" s="159"/>
    </row>
    <row r="177" spans="1:12" x14ac:dyDescent="0.25">
      <c r="A177" s="40"/>
      <c r="B177" s="159"/>
      <c r="C177" s="159"/>
      <c r="D177" s="159"/>
      <c r="E177" s="159"/>
      <c r="F177" s="159"/>
      <c r="G177" s="159"/>
      <c r="H177" s="159"/>
      <c r="I177" s="159"/>
      <c r="J177" s="159"/>
      <c r="K177" s="159"/>
      <c r="L177" s="159"/>
    </row>
    <row r="178" spans="1:12" x14ac:dyDescent="0.25">
      <c r="A178" s="40"/>
      <c r="B178" s="159"/>
      <c r="C178" s="159"/>
      <c r="D178" s="159"/>
      <c r="E178" s="159"/>
      <c r="F178" s="159"/>
      <c r="G178" s="159"/>
      <c r="H178" s="159"/>
      <c r="I178" s="159"/>
      <c r="J178" s="159"/>
      <c r="K178" s="159"/>
      <c r="L178" s="159"/>
    </row>
    <row r="179" spans="1:12" x14ac:dyDescent="0.25">
      <c r="A179" s="40"/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</row>
    <row r="180" spans="1:12" x14ac:dyDescent="0.25">
      <c r="A180" s="40"/>
      <c r="B180" s="159"/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</row>
    <row r="181" spans="1:12" x14ac:dyDescent="0.25">
      <c r="A181" s="40"/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</row>
    <row r="182" spans="1:12" x14ac:dyDescent="0.25">
      <c r="A182" s="40"/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</row>
    <row r="183" spans="1:12" x14ac:dyDescent="0.25">
      <c r="A183" s="40"/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  <c r="L183" s="159"/>
    </row>
    <row r="184" spans="1:12" x14ac:dyDescent="0.25">
      <c r="A184" s="40"/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L184" s="159"/>
    </row>
    <row r="185" spans="1:12" x14ac:dyDescent="0.25">
      <c r="A185" s="40"/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  <c r="L185" s="159"/>
    </row>
    <row r="186" spans="1:12" x14ac:dyDescent="0.25">
      <c r="A186" s="40"/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</row>
    <row r="187" spans="1:12" x14ac:dyDescent="0.25">
      <c r="A187" s="40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</row>
    <row r="188" spans="1:12" x14ac:dyDescent="0.25">
      <c r="A188" s="40"/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</row>
    <row r="189" spans="1:12" x14ac:dyDescent="0.25">
      <c r="A189" s="40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</row>
    <row r="190" spans="1:12" x14ac:dyDescent="0.25">
      <c r="A190" s="40"/>
      <c r="B190" s="159"/>
      <c r="C190" s="159"/>
      <c r="D190" s="159"/>
      <c r="E190" s="159"/>
      <c r="F190" s="159"/>
      <c r="G190" s="159"/>
      <c r="H190" s="159"/>
      <c r="I190" s="159"/>
      <c r="J190" s="159"/>
      <c r="K190" s="159"/>
      <c r="L190" s="159"/>
    </row>
    <row r="191" spans="1:12" x14ac:dyDescent="0.25">
      <c r="A191" s="40"/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</row>
    <row r="192" spans="1:12" x14ac:dyDescent="0.25">
      <c r="A192" s="40"/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</row>
    <row r="193" spans="1:12" x14ac:dyDescent="0.25">
      <c r="A193" s="40"/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</row>
    <row r="194" spans="1:12" x14ac:dyDescent="0.25">
      <c r="A194" s="40"/>
      <c r="B194" s="159"/>
      <c r="C194" s="159"/>
      <c r="D194" s="159"/>
      <c r="E194" s="159"/>
      <c r="F194" s="159"/>
      <c r="G194" s="159"/>
      <c r="H194" s="159"/>
      <c r="I194" s="159"/>
      <c r="J194" s="159"/>
      <c r="K194" s="159"/>
      <c r="L194" s="159"/>
    </row>
    <row r="195" spans="1:12" x14ac:dyDescent="0.25">
      <c r="A195" s="40"/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</row>
    <row r="196" spans="1:12" x14ac:dyDescent="0.25">
      <c r="A196" s="40"/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</row>
    <row r="197" spans="1:12" x14ac:dyDescent="0.25">
      <c r="A197" s="40"/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</row>
    <row r="198" spans="1:12" x14ac:dyDescent="0.25">
      <c r="A198" s="40"/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</row>
    <row r="199" spans="1:12" x14ac:dyDescent="0.25">
      <c r="A199" s="40"/>
      <c r="B199" s="159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</row>
    <row r="200" spans="1:12" x14ac:dyDescent="0.25">
      <c r="A200" s="40"/>
      <c r="B200" s="159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</row>
    <row r="201" spans="1:12" x14ac:dyDescent="0.25">
      <c r="A201" s="40"/>
      <c r="B201" s="159"/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</row>
    <row r="202" spans="1:12" x14ac:dyDescent="0.25">
      <c r="A202" s="40"/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</row>
    <row r="203" spans="1:12" x14ac:dyDescent="0.25">
      <c r="A203" s="40"/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  <c r="L203" s="159"/>
    </row>
    <row r="204" spans="1:12" x14ac:dyDescent="0.25">
      <c r="A204" s="40"/>
      <c r="B204" s="159"/>
      <c r="C204" s="159"/>
      <c r="D204" s="159"/>
      <c r="E204" s="159"/>
      <c r="F204" s="159"/>
      <c r="G204" s="159"/>
      <c r="H204" s="159"/>
      <c r="I204" s="159"/>
      <c r="J204" s="159"/>
      <c r="K204" s="159"/>
      <c r="L204" s="159"/>
    </row>
    <row r="205" spans="1:12" x14ac:dyDescent="0.25">
      <c r="A205" s="40"/>
      <c r="B205" s="159"/>
      <c r="C205" s="159"/>
      <c r="D205" s="159"/>
      <c r="E205" s="159"/>
      <c r="F205" s="159"/>
      <c r="G205" s="159"/>
      <c r="H205" s="159"/>
      <c r="I205" s="159"/>
      <c r="J205" s="159"/>
      <c r="K205" s="159"/>
      <c r="L205" s="159"/>
    </row>
    <row r="206" spans="1:12" x14ac:dyDescent="0.25">
      <c r="A206" s="40"/>
      <c r="B206" s="159"/>
      <c r="C206" s="159"/>
      <c r="D206" s="159"/>
      <c r="E206" s="159"/>
      <c r="F206" s="159"/>
      <c r="G206" s="159"/>
      <c r="H206" s="159"/>
      <c r="I206" s="159"/>
      <c r="J206" s="159"/>
      <c r="K206" s="159"/>
      <c r="L206" s="159"/>
    </row>
    <row r="207" spans="1:12" x14ac:dyDescent="0.25">
      <c r="A207" s="40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</row>
    <row r="208" spans="1:12" x14ac:dyDescent="0.25">
      <c r="A208" s="40"/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  <c r="L208" s="159"/>
    </row>
    <row r="209" spans="1:12" x14ac:dyDescent="0.25">
      <c r="A209" s="40"/>
      <c r="B209" s="159"/>
      <c r="C209" s="159"/>
      <c r="D209" s="159"/>
      <c r="E209" s="159"/>
      <c r="F209" s="159"/>
      <c r="G209" s="159"/>
      <c r="H209" s="159"/>
      <c r="I209" s="159"/>
      <c r="J209" s="159"/>
      <c r="K209" s="159"/>
      <c r="L209" s="159"/>
    </row>
    <row r="210" spans="1:12" x14ac:dyDescent="0.25">
      <c r="A210" s="40"/>
      <c r="B210" s="159"/>
      <c r="C210" s="159"/>
      <c r="D210" s="159"/>
      <c r="E210" s="159"/>
      <c r="F210" s="159"/>
      <c r="G210" s="159"/>
      <c r="H210" s="159"/>
      <c r="I210" s="159"/>
      <c r="J210" s="159"/>
      <c r="K210" s="159"/>
      <c r="L210" s="159"/>
    </row>
    <row r="211" spans="1:12" x14ac:dyDescent="0.25">
      <c r="A211" s="40"/>
      <c r="B211" s="159"/>
      <c r="C211" s="159"/>
      <c r="D211" s="159"/>
      <c r="E211" s="159"/>
      <c r="F211" s="159"/>
      <c r="G211" s="159"/>
      <c r="H211" s="159"/>
      <c r="I211" s="159"/>
      <c r="J211" s="159"/>
      <c r="K211" s="159"/>
      <c r="L211" s="159"/>
    </row>
    <row r="212" spans="1:12" x14ac:dyDescent="0.25">
      <c r="A212" s="40"/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</row>
    <row r="213" spans="1:12" x14ac:dyDescent="0.25">
      <c r="A213" s="40"/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</row>
    <row r="214" spans="1:12" x14ac:dyDescent="0.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</row>
    <row r="215" spans="1:12" x14ac:dyDescent="0.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</row>
    <row r="216" spans="1:12" x14ac:dyDescent="0.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</row>
    <row r="217" spans="1:12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</row>
    <row r="218" spans="1:12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</row>
    <row r="219" spans="1:12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</row>
    <row r="220" spans="1:12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</row>
    <row r="221" spans="1:12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</row>
    <row r="222" spans="1:12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</row>
    <row r="223" spans="1:12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</row>
    <row r="224" spans="1:12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</row>
    <row r="225" spans="1:12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</row>
    <row r="226" spans="1:12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</row>
    <row r="227" spans="1:12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</row>
    <row r="228" spans="1:12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</row>
    <row r="229" spans="1:12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</row>
    <row r="230" spans="1:12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</row>
    <row r="231" spans="1:12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</row>
    <row r="232" spans="1:12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</row>
    <row r="233" spans="1:12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</row>
    <row r="234" spans="1:12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</row>
    <row r="235" spans="1:12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</row>
    <row r="236" spans="1:12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</row>
    <row r="237" spans="1:12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</row>
    <row r="238" spans="1:12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</row>
    <row r="239" spans="1:12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</row>
    <row r="240" spans="1:12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</row>
    <row r="241" spans="1:12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</row>
    <row r="242" spans="1:12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</row>
    <row r="243" spans="1:12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</row>
    <row r="244" spans="1:12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</row>
    <row r="245" spans="1:12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</row>
    <row r="246" spans="1:12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</row>
    <row r="247" spans="1:12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</row>
    <row r="248" spans="1:12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</row>
    <row r="249" spans="1:12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</row>
    <row r="250" spans="1:12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</row>
    <row r="251" spans="1:12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</row>
    <row r="252" spans="1:12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</row>
    <row r="253" spans="1:12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</row>
    <row r="254" spans="1:12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</row>
    <row r="255" spans="1:12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</row>
    <row r="256" spans="1:12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</row>
    <row r="257" spans="1:12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</row>
    <row r="258" spans="1:12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</row>
    <row r="259" spans="1:12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</row>
    <row r="260" spans="1:12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</row>
    <row r="261" spans="1:12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</row>
    <row r="262" spans="1:12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</row>
    <row r="263" spans="1:12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</row>
    <row r="264" spans="1:12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</row>
    <row r="265" spans="1:12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</row>
    <row r="266" spans="1:12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</row>
    <row r="267" spans="1:12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</row>
    <row r="268" spans="1:12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</row>
    <row r="269" spans="1:12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</row>
    <row r="270" spans="1:12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</row>
    <row r="271" spans="1:12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</row>
    <row r="272" spans="1:12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</row>
    <row r="273" spans="1:12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</row>
    <row r="274" spans="1:12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</row>
    <row r="275" spans="1:12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</row>
    <row r="276" spans="1:12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</row>
    <row r="277" spans="1:12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</row>
    <row r="278" spans="1:12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</row>
    <row r="279" spans="1:12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</row>
  </sheetData>
  <sheetProtection algorithmName="SHA-512" hashValue="tzNs+t+kOysqPOQH7BOkrX0pBC9u3SOOIGRs4gB9IeKQOLOdHOoCsuJOTU4Ac5jkdAAv5KPdhFxGNzBN1fbzbQ==" saltValue="jBcvWhYNRg6J/nxWhl023Q==" spinCount="100000" sheet="1" objects="1" scenarios="1" insertHyperlinks="0" selectLockedCells="1"/>
  <mergeCells count="26">
    <mergeCell ref="A77:L77"/>
    <mergeCell ref="C61:D61"/>
    <mergeCell ref="C63:D63"/>
    <mergeCell ref="A73:L73"/>
    <mergeCell ref="G1:L1"/>
    <mergeCell ref="B2:D2"/>
    <mergeCell ref="B3:D3"/>
    <mergeCell ref="B4:D4"/>
    <mergeCell ref="I2:L2"/>
    <mergeCell ref="I3:L3"/>
    <mergeCell ref="I4:L4"/>
    <mergeCell ref="B53:D53"/>
    <mergeCell ref="B55:D55"/>
    <mergeCell ref="C59:D59"/>
    <mergeCell ref="B10:I10"/>
    <mergeCell ref="A51:G51"/>
    <mergeCell ref="B35:C35"/>
    <mergeCell ref="B29:I29"/>
    <mergeCell ref="B30:I30"/>
    <mergeCell ref="B6:D6"/>
    <mergeCell ref="B8:D8"/>
    <mergeCell ref="K5:L5"/>
    <mergeCell ref="K6:L6"/>
    <mergeCell ref="K7:L7"/>
    <mergeCell ref="I8:L8"/>
    <mergeCell ref="B34:C34"/>
  </mergeCells>
  <phoneticPr fontId="2" type="noConversion"/>
  <dataValidations count="6">
    <dataValidation type="list" allowBlank="1" showInputMessage="1" showErrorMessage="1" sqref="A137">
      <formula1>"a136:a141"</formula1>
    </dataValidation>
    <dataValidation type="list" allowBlank="1" showInputMessage="1" showErrorMessage="1" sqref="G53:H53">
      <formula1>$D$120:$D$125</formula1>
    </dataValidation>
    <dataValidation type="list" showInputMessage="1" showErrorMessage="1" sqref="D1">
      <formula1>$A$120:$A$130</formula1>
    </dataValidation>
    <dataValidation type="list" allowBlank="1" showInputMessage="1" showErrorMessage="1" sqref="F1">
      <formula1>$A$132:$A$137</formula1>
    </dataValidation>
    <dataValidation type="list" allowBlank="1" showInputMessage="1" showErrorMessage="1" sqref="B34:C34">
      <formula1>$C$142:$C$145</formula1>
    </dataValidation>
    <dataValidation type="list" allowBlank="1" showInputMessage="1" showErrorMessage="1" sqref="B35:C35">
      <formula1>$C$150:$C$153</formula1>
    </dataValidation>
  </dataValidations>
  <hyperlinks>
    <hyperlink ref="D70" r:id="rId1"/>
  </hyperlinks>
  <printOptions horizontalCentered="1"/>
  <pageMargins left="0.7" right="0.7" top="0.65" bottom="0.65" header="0.5" footer="0.5"/>
  <pageSetup scale="64" fitToWidth="0" orientation="portrait" r:id="rId2"/>
  <headerFooter alignWithMargins="0">
    <oddFooter>&amp;L&amp;8&amp;F</oddFooter>
  </headerFooter>
  <rowBreaks count="1" manualBreakCount="1">
    <brk id="71" max="1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 FOR USE</vt:lpstr>
      <vt:lpstr>EXHIBITOR ORDER FORM</vt:lpstr>
      <vt:lpstr>'EXHIBITOR ORDER FORM'!Print_Area</vt:lpstr>
    </vt:vector>
  </TitlesOfParts>
  <Company>AVW-TELAV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I.T.Department</dc:creator>
  <cp:lastModifiedBy>Renee Taylor</cp:lastModifiedBy>
  <cp:lastPrinted>2010-05-06T14:04:44Z</cp:lastPrinted>
  <dcterms:created xsi:type="dcterms:W3CDTF">2007-02-05T22:05:48Z</dcterms:created>
  <dcterms:modified xsi:type="dcterms:W3CDTF">2019-12-16T19:57:22Z</dcterms:modified>
</cp:coreProperties>
</file>